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816"/>
  <workbookPr autoCompressPictures="0"/>
  <bookViews>
    <workbookView xWindow="-30940" yWindow="9780" windowWidth="25600" windowHeight="16060" tabRatio="788"/>
  </bookViews>
  <sheets>
    <sheet name="1.1" sheetId="15" r:id="rId1"/>
    <sheet name="1.2" sheetId="1" r:id="rId2"/>
    <sheet name="1.3" sheetId="2" r:id="rId3"/>
    <sheet name="1.4" sheetId="3" r:id="rId4"/>
    <sheet name="1.5" sheetId="4" r:id="rId5"/>
    <sheet name="1.6" sheetId="5" r:id="rId6"/>
    <sheet name="1.7" sheetId="16" r:id="rId7"/>
    <sheet name="1.8" sheetId="6" r:id="rId8"/>
    <sheet name="1.9" sheetId="7" r:id="rId9"/>
    <sheet name="1.10" sheetId="8" r:id="rId10"/>
    <sheet name="1.11" sheetId="9" r:id="rId11"/>
    <sheet name="1.12" sheetId="10" r:id="rId12"/>
    <sheet name="1.13" sheetId="11" r:id="rId13"/>
    <sheet name="1.14" sheetId="12" r:id="rId14"/>
    <sheet name="1.15" sheetId="13" r:id="rId15"/>
    <sheet name="1.16" sheetId="14" r:id="rId16"/>
  </sheets>
  <definedNames>
    <definedName name="solver_typ" localSheetId="6" hidden="1">2</definedName>
    <definedName name="solver_ver" localSheetId="6" hidden="1">12</definedName>
  </definedNames>
  <calcPr calcId="152511" concurrentCalc="0"/>
  <customWorkbookViews>
    <customWorkbookView name="Windows User - Personal View" guid="{AF9B499A-CFA5-4E76-B3DA-A02CB2931756}" mergeInterval="0" personalView="1" xWindow="142" yWindow="69" windowWidth="1370" windowHeight="909" activeSheetId="14"/>
    <customWorkbookView name="Ozgur Ozluk - Personal View" guid="{84AD1FC9-1D54-4CF5-8568-C97DE11A5CD2}" mergeInterval="0" personalView="1" maximized="1" xWindow="1" yWindow="1" windowWidth="1440" windowHeight="679" activeSheetId="1"/>
    <customWorkbookView name="Annie Puciloski - Personal View" guid="{2FF1250F-24F0-45EB-B0FF-E663C210EB95}" mergeInterval="0" personalView="1" xWindow="-2" yWindow="24" windowWidth="1276" windowHeight="647" activeSheetId="2" showComments="commIndAndComment"/>
    <customWorkbookView name="cob - Personal View" guid="{56AF3BB6-958F-BF40-8163-F038875C20D8}" mergeInterval="0" personalView="1" xWindow="-6" yWindow="53" windowWidth="1241" windowHeight="584" activeSheetId="8"/>
    <customWorkbookView name="Jim Evans - Personal View" guid="{7ED021FD-8147-EA42-B54F-8D7F27448679}" mergeInterval="0" personalView="1" xWindow="741" yWindow="513" windowWidth="1086" windowHeight="584" activeSheetId="5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4" l="1"/>
  <c r="B8" i="14"/>
  <c r="B10" i="12"/>
  <c r="B11" i="12"/>
  <c r="F5" i="11"/>
  <c r="G5" i="11"/>
  <c r="H5" i="11"/>
  <c r="I5" i="11"/>
  <c r="J5" i="11"/>
  <c r="F6" i="11"/>
  <c r="G6" i="11"/>
  <c r="H6" i="11"/>
  <c r="I6" i="11"/>
  <c r="J6" i="11"/>
  <c r="F7" i="11"/>
  <c r="G7" i="11"/>
  <c r="H7" i="11"/>
  <c r="I7" i="11"/>
  <c r="J7" i="11"/>
  <c r="F8" i="11"/>
  <c r="G8" i="11"/>
  <c r="H8" i="11"/>
  <c r="I8" i="11"/>
  <c r="J8" i="11"/>
  <c r="F9" i="11"/>
  <c r="G9" i="11"/>
  <c r="H9" i="11"/>
  <c r="I9" i="11"/>
  <c r="J9" i="11"/>
  <c r="F10" i="11"/>
  <c r="G10" i="11"/>
  <c r="H10" i="11"/>
  <c r="I10" i="11"/>
  <c r="J10" i="11"/>
  <c r="F11" i="11"/>
  <c r="G11" i="11"/>
  <c r="H11" i="11"/>
  <c r="I11" i="11"/>
  <c r="J11" i="11"/>
  <c r="F12" i="11"/>
  <c r="G12" i="11"/>
  <c r="H12" i="11"/>
  <c r="I12" i="11"/>
  <c r="J12" i="11"/>
  <c r="F13" i="11"/>
  <c r="G13" i="11"/>
  <c r="H13" i="11"/>
  <c r="I13" i="11"/>
  <c r="J13" i="11"/>
  <c r="G4" i="11"/>
  <c r="H4" i="11"/>
  <c r="I4" i="11"/>
  <c r="J4" i="11"/>
  <c r="F4" i="11"/>
  <c r="F14" i="9"/>
  <c r="E11" i="9"/>
  <c r="E10" i="9"/>
  <c r="C18" i="7"/>
</calcChain>
</file>

<file path=xl/sharedStrings.xml><?xml version="1.0" encoding="utf-8"?>
<sst xmlns="http://schemas.openxmlformats.org/spreadsheetml/2006/main" count="219" uniqueCount="190">
  <si>
    <t>Cust ID</t>
  </si>
  <si>
    <t>Region</t>
  </si>
  <si>
    <t xml:space="preserve">Payment </t>
  </si>
  <si>
    <t>Transaction Code</t>
  </si>
  <si>
    <t>Source</t>
  </si>
  <si>
    <t>Amount</t>
  </si>
  <si>
    <t>Product</t>
  </si>
  <si>
    <t>Time Of Day</t>
  </si>
  <si>
    <t>East</t>
  </si>
  <si>
    <t>Paypal</t>
  </si>
  <si>
    <t>Web</t>
  </si>
  <si>
    <t>DVD</t>
  </si>
  <si>
    <t>Homeowner</t>
  </si>
  <si>
    <t>Credit Score</t>
  </si>
  <si>
    <t>Years of Credit History</t>
  </si>
  <si>
    <t>Revolving Balance</t>
  </si>
  <si>
    <t>Revolving Utilization</t>
  </si>
  <si>
    <t>Decision</t>
  </si>
  <si>
    <t>Y</t>
  </si>
  <si>
    <t>Approve</t>
  </si>
  <si>
    <t>Arrival Day of The Week (Month/Year)</t>
  </si>
  <si>
    <t>Length of Stay</t>
  </si>
  <si>
    <t>Cash or Credit Customer</t>
  </si>
  <si>
    <t>Use of Extra Hotel Services (such as Wi-Fi, Room Service, On Demand Movies etc.)</t>
  </si>
  <si>
    <t>Using these data measurements, the hotel can decide which customers are likely to spend more money within the hotel.</t>
  </si>
  <si>
    <t>These business travellers might spend more money if their company is paying for the trip and identifying them may prove to be lucrative.</t>
  </si>
  <si>
    <t>Customer Arrival Time</t>
  </si>
  <si>
    <t>Customer Service Time</t>
  </si>
  <si>
    <t xml:space="preserve">Purchase Type </t>
  </si>
  <si>
    <t>Just using these basic types of data, a fast food restaurant will be able to identify rush hours in a given day.</t>
  </si>
  <si>
    <t>Also looking at the purchase patterns, they can decide on how to stock up on different food items on different days of the week.</t>
  </si>
  <si>
    <t>Customer Arrival Date</t>
  </si>
  <si>
    <t>Categorical</t>
  </si>
  <si>
    <t>Interval</t>
  </si>
  <si>
    <t>Ratio</t>
  </si>
  <si>
    <t>Ordinal</t>
  </si>
  <si>
    <t>Gender</t>
  </si>
  <si>
    <t>Age</t>
  </si>
  <si>
    <t>Ethnicity</t>
  </si>
  <si>
    <t>Length of Residency</t>
  </si>
  <si>
    <t>Satisfaction</t>
  </si>
  <si>
    <t>Quality of Schools</t>
  </si>
  <si>
    <t>BALANCE = -17,732 + 367 x AGE + 1300 x YEARS EDUCATION + 0.116 x HOUSEHOLD WEALTH</t>
  </si>
  <si>
    <t>a.</t>
  </si>
  <si>
    <t>The average account balance increases by approximately $367 for each year increase in AGE</t>
  </si>
  <si>
    <t>The average account balance increases by approximately $1300 for each year increase in EDUCATION</t>
  </si>
  <si>
    <t>The average account balance increases by approximately $0.116 for each $1 increase in WEALTH</t>
  </si>
  <si>
    <t>b.</t>
  </si>
  <si>
    <t>AGE</t>
  </si>
  <si>
    <t>EDUCATION</t>
  </si>
  <si>
    <t>WEALTH</t>
  </si>
  <si>
    <t>years old</t>
  </si>
  <si>
    <t>years</t>
  </si>
  <si>
    <t>PREDICTED BALANCE</t>
  </si>
  <si>
    <t>D = k - pP + aA + tT + qQ</t>
  </si>
  <si>
    <t xml:space="preserve">a. </t>
  </si>
  <si>
    <t>P:</t>
  </si>
  <si>
    <t>As Price increases, Demand goes down.</t>
  </si>
  <si>
    <t>A:</t>
  </si>
  <si>
    <t>T:</t>
  </si>
  <si>
    <t>Q:</t>
  </si>
  <si>
    <t>As Advertising increases, Demand goes up.</t>
  </si>
  <si>
    <t>As Transportation increases, Demand goes up.</t>
  </si>
  <si>
    <t>As Product Quality increases, Demand goes up.</t>
  </si>
  <si>
    <t xml:space="preserve">c. </t>
  </si>
  <si>
    <t>The relationship of D to P is overly simplistic. If P is too high, the model predicts negative D, in fact D will be at least ZERO.</t>
  </si>
  <si>
    <t>The variables might influence each other as well. For example, high production quality may cost more and hence may have a higher price tag.</t>
  </si>
  <si>
    <t>Variable Cost</t>
  </si>
  <si>
    <t>Fixed Cost</t>
  </si>
  <si>
    <t>MANUFACTURE</t>
  </si>
  <si>
    <t>/unit</t>
  </si>
  <si>
    <t>Cost of Manufacturing</t>
  </si>
  <si>
    <t>Cost of Outsourcing</t>
  </si>
  <si>
    <t>VOLUME</t>
  </si>
  <si>
    <t>units</t>
  </si>
  <si>
    <t>&lt;----</t>
  </si>
  <si>
    <t>BETTER OPTION</t>
  </si>
  <si>
    <t>OUTSOURCE</t>
  </si>
  <si>
    <t>a</t>
  </si>
  <si>
    <t>b</t>
  </si>
  <si>
    <t>x</t>
  </si>
  <si>
    <t>When b&lt;0, more marketing effort means less demand</t>
  </si>
  <si>
    <t>When b=0, marketing effort has no effect on demand</t>
  </si>
  <si>
    <t>When 0&lt;b&lt;1, we can observe law of diminishing returns</t>
  </si>
  <si>
    <t>When b=1, the relation between marketing effort and demand is linear</t>
  </si>
  <si>
    <t>When b&gt;1, the returns in demand increase for every additional unit marketing effort</t>
  </si>
  <si>
    <t>The models assume that we can clearly measure marketing effect and demand.</t>
  </si>
  <si>
    <t>Also, we do not consider any other factors that affect the demand.</t>
  </si>
  <si>
    <t>Intuitively, the models when b&lt;0 and b=0 and b&gt;1 does not make much sense.</t>
  </si>
  <si>
    <t>It is likely that 0 &lt; b  &lt;= 1</t>
  </si>
  <si>
    <t>To determine a good estimate for b, we need to collect data and fit it to the given curve.</t>
  </si>
  <si>
    <t>DEMAND MODEL</t>
  </si>
  <si>
    <t>COST MODEL</t>
  </si>
  <si>
    <t>TOTAL REVENUE</t>
  </si>
  <si>
    <t>TOTAL COST</t>
  </si>
  <si>
    <t>TOTAL PROFIT</t>
  </si>
  <si>
    <t>TP = TR - TC</t>
  </si>
  <si>
    <t>P</t>
  </si>
  <si>
    <t>D</t>
  </si>
  <si>
    <t>= P x D</t>
  </si>
  <si>
    <t>E: Earnings</t>
  </si>
  <si>
    <t>T: Turnover</t>
  </si>
  <si>
    <t>ROI = T * E / S</t>
  </si>
  <si>
    <t>S: Sales</t>
  </si>
  <si>
    <t>C: Cost of Sales</t>
  </si>
  <si>
    <t>E = S - C</t>
  </si>
  <si>
    <t>T = S / TI</t>
  </si>
  <si>
    <t>TI: Total Investment</t>
  </si>
  <si>
    <t>CA: Current Assets</t>
  </si>
  <si>
    <t>FA: Fixed Assets</t>
  </si>
  <si>
    <t>TI = CA + FA</t>
  </si>
  <si>
    <t>MC: Mill Cost of Sales</t>
  </si>
  <si>
    <t>SC: Sales Expense</t>
  </si>
  <si>
    <t>FC: Freight and Delivery</t>
  </si>
  <si>
    <t>AC: Admin Costs</t>
  </si>
  <si>
    <t>C = MC + SC + FC + AC</t>
  </si>
  <si>
    <t>m</t>
  </si>
  <si>
    <t>d</t>
  </si>
  <si>
    <t>miles</t>
  </si>
  <si>
    <t>days</t>
  </si>
  <si>
    <t>total miles per month</t>
  </si>
  <si>
    <t>mpg</t>
  </si>
  <si>
    <t>G</t>
  </si>
  <si>
    <t>gallons used per month</t>
  </si>
  <si>
    <t>For example, if a certain group of customers are likely to spend a lot of money on room service, those customers may be offered discounts at nightly stay prices.</t>
  </si>
  <si>
    <t>Or, using the arrival day and length of stay, one can identify whether a customer is a business traveller or not (we can assume that they tend to arrive weekdays and don't stay the weekend)</t>
  </si>
  <si>
    <t>Business analytics can help to predict customer demand at the checkout counters and determine the appropriate number to have open.</t>
  </si>
  <si>
    <t>during each hour of each day of the week and month</t>
  </si>
  <si>
    <t xml:space="preserve">We can use descriptive analytics by examining historical data on customer flow </t>
  </si>
  <si>
    <t>A predictive model can be developed to forecast customer demand, say 30 or 60 minutes in the future.</t>
  </si>
  <si>
    <t>A prescriptive model might be developed to find the number of checkout counters to open to ensure a reasonable wait time or maximize customer throughput.</t>
  </si>
  <si>
    <t>http://supermarketnews.com/technology/technology-helps-kroger-keep-fast-checkout-promise</t>
  </si>
  <si>
    <t>The national chain, Kroger, is using business analytics in a similar fashion using a system called QueVision</t>
  </si>
  <si>
    <t>This is quite open ended.</t>
  </si>
  <si>
    <t>One might keep track of grocery inventory and use it to decide what they need to purchase.</t>
  </si>
  <si>
    <t>Keeping track of miles driven, mpg, etc. for a car can predict when the next maintenance will be due and budget accordingly.</t>
  </si>
  <si>
    <t>Keeping track of golf statistics for example can help to diagnose problems and improve one's game.</t>
  </si>
  <si>
    <t>Students should come up with numerous other examples to help appreciate the role of data and analytics in their personal lives.</t>
  </si>
  <si>
    <t>Amount spent from Mini Bar</t>
  </si>
  <si>
    <t>Total bill</t>
  </si>
  <si>
    <t>Whether customer is a rewards member</t>
  </si>
  <si>
    <t xml:space="preserve">Amount spent </t>
  </si>
  <si>
    <t>Using this information, they can make better staffing decisions.</t>
  </si>
  <si>
    <t>They might also use the information to target promotions or discounts.</t>
  </si>
  <si>
    <t>Couple's Income</t>
  </si>
  <si>
    <t xml:space="preserve">Bride's age </t>
  </si>
  <si>
    <t>Payor</t>
  </si>
  <si>
    <t>Wedding cost</t>
  </si>
  <si>
    <t>Attendance</t>
  </si>
  <si>
    <t>Value Rating</t>
  </si>
  <si>
    <t>Bride's Parents</t>
  </si>
  <si>
    <t>Checking and Savings Account Balance Model</t>
  </si>
  <si>
    <t>Consumer Demand Model</t>
  </si>
  <si>
    <t>The variables do not influence each other.  If there were a product term, then they would.</t>
  </si>
  <si>
    <t>Breakeven Analysis</t>
  </si>
  <si>
    <t>ROI Model</t>
  </si>
  <si>
    <t>Total Marketing Effort</t>
  </si>
  <si>
    <t>Automobile Gasoline Model</t>
  </si>
  <si>
    <t>f</t>
  </si>
  <si>
    <t>G = (m x d ) / f</t>
  </si>
  <si>
    <t>Mp3 Player Model</t>
  </si>
  <si>
    <t>D = 2500 - 3P</t>
  </si>
  <si>
    <t>C = 5000 + 5D = 5000 + 5 x ( 2500 - 3P) = 17500 - 15P</t>
  </si>
  <si>
    <t>TR = D x P = ( 2500 - 3P) x P = 2500P - 3 P^2</t>
  </si>
  <si>
    <t>TC = 17500 - 15P</t>
  </si>
  <si>
    <t>= 2500P - 3 P^2 - (17500 - 15P)</t>
  </si>
  <si>
    <t>= -17,500 + 2515 P - 3 P^2</t>
  </si>
  <si>
    <t>Airline Model</t>
  </si>
  <si>
    <t>Slope</t>
  </si>
  <si>
    <t>Intercept</t>
  </si>
  <si>
    <t>= P x (-3.5 P + 2600 )</t>
  </si>
  <si>
    <t>= -3.5 P^2 + 2600 P</t>
  </si>
  <si>
    <t>Students should simply find a good solution using trial and error</t>
  </si>
  <si>
    <t>Data tables will be introduced later in the book</t>
  </si>
  <si>
    <t>Personal Applications of Analytics</t>
  </si>
  <si>
    <t>Supermarket Analytics</t>
  </si>
  <si>
    <t>Hotel Analytics</t>
  </si>
  <si>
    <t>Fast Food Analytics</t>
  </si>
  <si>
    <t>Shopping Survey Data Classification</t>
  </si>
  <si>
    <t xml:space="preserve">Wedding Survey Data Classification </t>
  </si>
  <si>
    <t xml:space="preserve"> Credit Approval Decisions Data Classification</t>
  </si>
  <si>
    <t>Sales Transactions Data Classification</t>
  </si>
  <si>
    <t>BREAKEVEN POINT</t>
  </si>
  <si>
    <t>If VOLUME is less than 2500 units, OUTSOURCE</t>
  </si>
  <si>
    <t>If VOLUME is more than 2500 units, MANUFACTURE</t>
  </si>
  <si>
    <t>This exercise is designed to help students think in terms of "mental models" and evaluate</t>
  </si>
  <si>
    <t>reasonable assumptions</t>
  </si>
  <si>
    <t>Exact solution is $371.42</t>
  </si>
  <si>
    <t>Maximize Revenue</t>
  </si>
  <si>
    <t>Some who know calculus will be able to find the exact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</si>
</sst>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left" wrapText="1"/>
    </xf>
    <xf numFmtId="165" fontId="5" fillId="0" borderId="0" xfId="0" applyNumberFormat="1" applyFont="1" applyFill="1" applyAlignment="1">
      <alignment horizontal="left" wrapText="1"/>
    </xf>
    <xf numFmtId="166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16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20" fontId="8" fillId="0" borderId="1" xfId="0" applyNumberFormat="1" applyFont="1" applyBorder="1"/>
    <xf numFmtId="0" fontId="7" fillId="0" borderId="0" xfId="0" applyFont="1" applyAlignment="1">
      <alignment horizontal="left"/>
    </xf>
    <xf numFmtId="8" fontId="7" fillId="0" borderId="0" xfId="0" applyNumberFormat="1" applyFont="1"/>
    <xf numFmtId="20" fontId="7" fillId="0" borderId="0" xfId="0" applyNumberFormat="1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0" xfId="0" quotePrefix="1" applyFont="1"/>
    <xf numFmtId="44" fontId="7" fillId="0" borderId="0" xfId="2" applyFont="1"/>
    <xf numFmtId="0" fontId="7" fillId="3" borderId="0" xfId="0" quotePrefix="1" applyFont="1" applyFill="1"/>
    <xf numFmtId="0" fontId="7" fillId="3" borderId="0" xfId="0" applyFont="1" applyFill="1"/>
    <xf numFmtId="44" fontId="7" fillId="3" borderId="2" xfId="2" applyFont="1" applyFill="1" applyBorder="1"/>
    <xf numFmtId="0" fontId="7" fillId="0" borderId="0" xfId="0" applyFont="1" applyAlignment="1">
      <alignment horizontal="center"/>
    </xf>
    <xf numFmtId="44" fontId="7" fillId="0" borderId="0" xfId="0" applyNumberFormat="1" applyFont="1"/>
    <xf numFmtId="43" fontId="7" fillId="3" borderId="0" xfId="1" applyFont="1" applyFill="1"/>
    <xf numFmtId="0" fontId="7" fillId="2" borderId="0" xfId="0" applyFont="1" applyFill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43" fontId="7" fillId="0" borderId="6" xfId="1" applyFont="1" applyBorder="1"/>
    <xf numFmtId="43" fontId="7" fillId="0" borderId="3" xfId="1" applyFont="1" applyBorder="1"/>
    <xf numFmtId="43" fontId="7" fillId="0" borderId="4" xfId="1" applyFont="1" applyBorder="1"/>
    <xf numFmtId="43" fontId="7" fillId="0" borderId="5" xfId="1" applyFont="1" applyBorder="1"/>
    <xf numFmtId="43" fontId="7" fillId="0" borderId="0" xfId="1" applyFont="1" applyBorder="1"/>
    <xf numFmtId="43" fontId="7" fillId="0" borderId="7" xfId="1" applyFont="1" applyBorder="1"/>
    <xf numFmtId="43" fontId="7" fillId="0" borderId="8" xfId="1" applyFont="1" applyBorder="1"/>
    <xf numFmtId="43" fontId="7" fillId="0" borderId="9" xfId="1" applyFont="1" applyBorder="1"/>
    <xf numFmtId="43" fontId="7" fillId="0" borderId="10" xfId="1" applyFont="1" applyBorder="1"/>
    <xf numFmtId="2" fontId="7" fillId="3" borderId="0" xfId="0" applyNumberFormat="1" applyFont="1" applyFill="1"/>
    <xf numFmtId="0" fontId="7" fillId="4" borderId="0" xfId="0" applyFont="1" applyFill="1"/>
    <xf numFmtId="43" fontId="7" fillId="0" borderId="0" xfId="1" applyFont="1"/>
    <xf numFmtId="43" fontId="7" fillId="0" borderId="0" xfId="0" applyNumberFormat="1" applyFont="1"/>
    <xf numFmtId="0" fontId="6" fillId="0" borderId="0" xfId="0" applyFont="1" applyAlignment="1">
      <alignment horizontal="center"/>
    </xf>
    <xf numFmtId="167" fontId="7" fillId="0" borderId="0" xfId="1" applyNumberFormat="1" applyFont="1"/>
    <xf numFmtId="0" fontId="7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SAMPLE SKETCHES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b&lt;0</c:v>
          </c:tx>
          <c:marker>
            <c:symbol val="none"/>
          </c:marker>
          <c:xVal>
            <c:numRef>
              <c:f>'1.13'!$E$4:$E$13</c:f>
              <c:numCache>
                <c:formatCode>_(* #,##0.00_);_(* \(#,##0.00\);_(* "-"??_);_(@_)</c:formatCode>
                <c:ptCount val="1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1.0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2.0</c:v>
                </c:pt>
                <c:pt idx="8">
                  <c:v>2.25</c:v>
                </c:pt>
                <c:pt idx="9">
                  <c:v>2.5</c:v>
                </c:pt>
              </c:numCache>
            </c:numRef>
          </c:xVal>
          <c:yVal>
            <c:numRef>
              <c:f>'1.13'!$F$4:$F$13</c:f>
              <c:numCache>
                <c:formatCode>_(* #,##0.00_);_(* \(#,##0.00\);_(* "-"??_);_(@_)</c:formatCode>
                <c:ptCount val="10"/>
                <c:pt idx="0">
                  <c:v>14.14213562373095</c:v>
                </c:pt>
                <c:pt idx="1">
                  <c:v>11.89207115002721</c:v>
                </c:pt>
                <c:pt idx="2">
                  <c:v>10.74569931823542</c:v>
                </c:pt>
                <c:pt idx="3">
                  <c:v>10.0</c:v>
                </c:pt>
                <c:pt idx="4">
                  <c:v>9.457416090031758</c:v>
                </c:pt>
                <c:pt idx="5">
                  <c:v>9.036020036098447</c:v>
                </c:pt>
                <c:pt idx="6">
                  <c:v>8.694417438899828</c:v>
                </c:pt>
                <c:pt idx="7">
                  <c:v>8.408964152537147</c:v>
                </c:pt>
                <c:pt idx="8">
                  <c:v>8.16496580927726</c:v>
                </c:pt>
                <c:pt idx="9">
                  <c:v>7.952707287670506</c:v>
                </c:pt>
              </c:numCache>
            </c:numRef>
          </c:yVal>
          <c:smooth val="1"/>
        </c:ser>
        <c:ser>
          <c:idx val="1"/>
          <c:order val="1"/>
          <c:tx>
            <c:v>b=0</c:v>
          </c:tx>
          <c:marker>
            <c:symbol val="none"/>
          </c:marker>
          <c:xVal>
            <c:numRef>
              <c:f>'1.13'!$E$4:$E$13</c:f>
              <c:numCache>
                <c:formatCode>_(* #,##0.00_);_(* \(#,##0.00\);_(* "-"??_);_(@_)</c:formatCode>
                <c:ptCount val="1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1.0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2.0</c:v>
                </c:pt>
                <c:pt idx="8">
                  <c:v>2.25</c:v>
                </c:pt>
                <c:pt idx="9">
                  <c:v>2.5</c:v>
                </c:pt>
              </c:numCache>
            </c:numRef>
          </c:xVal>
          <c:yVal>
            <c:numRef>
              <c:f>'1.13'!$G$4:$G$13</c:f>
              <c:numCache>
                <c:formatCode>_(* #,##0.00_);_(* \(#,##0.00\);_(* "-"??_);_(@_)</c:formatCode>
                <c:ptCount val="10"/>
                <c:pt idx="0">
                  <c:v>10.0</c:v>
                </c:pt>
                <c:pt idx="1">
                  <c:v>10.0</c:v>
                </c:pt>
                <c:pt idx="2">
                  <c:v>10.0</c:v>
                </c:pt>
                <c:pt idx="3">
                  <c:v>10.0</c:v>
                </c:pt>
                <c:pt idx="4">
                  <c:v>10.0</c:v>
                </c:pt>
                <c:pt idx="5">
                  <c:v>10.0</c:v>
                </c:pt>
                <c:pt idx="6">
                  <c:v>10.0</c:v>
                </c:pt>
                <c:pt idx="7">
                  <c:v>10.0</c:v>
                </c:pt>
                <c:pt idx="8">
                  <c:v>10.0</c:v>
                </c:pt>
                <c:pt idx="9">
                  <c:v>10.0</c:v>
                </c:pt>
              </c:numCache>
            </c:numRef>
          </c:yVal>
          <c:smooth val="1"/>
        </c:ser>
        <c:ser>
          <c:idx val="2"/>
          <c:order val="2"/>
          <c:tx>
            <c:v>0&lt;b&lt;1</c:v>
          </c:tx>
          <c:marker>
            <c:symbol val="none"/>
          </c:marker>
          <c:xVal>
            <c:numRef>
              <c:f>'1.13'!$E$4:$E$13</c:f>
              <c:numCache>
                <c:formatCode>_(* #,##0.00_);_(* \(#,##0.00\);_(* "-"??_);_(@_)</c:formatCode>
                <c:ptCount val="1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1.0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2.0</c:v>
                </c:pt>
                <c:pt idx="8">
                  <c:v>2.25</c:v>
                </c:pt>
                <c:pt idx="9">
                  <c:v>2.5</c:v>
                </c:pt>
              </c:numCache>
            </c:numRef>
          </c:xVal>
          <c:yVal>
            <c:numRef>
              <c:f>'1.13'!$H$4:$H$13</c:f>
              <c:numCache>
                <c:formatCode>_(* #,##0.00_);_(* \(#,##0.00\);_(* "-"??_);_(@_)</c:formatCode>
                <c:ptCount val="10"/>
                <c:pt idx="0">
                  <c:v>5.0</c:v>
                </c:pt>
                <c:pt idx="1">
                  <c:v>7.071067811865475</c:v>
                </c:pt>
                <c:pt idx="2">
                  <c:v>8.660254037844385</c:v>
                </c:pt>
                <c:pt idx="3">
                  <c:v>10.0</c:v>
                </c:pt>
                <c:pt idx="4">
                  <c:v>11.18033988749895</c:v>
                </c:pt>
                <c:pt idx="5">
                  <c:v>12.24744871391589</c:v>
                </c:pt>
                <c:pt idx="6">
                  <c:v>13.22875655532295</c:v>
                </c:pt>
                <c:pt idx="7">
                  <c:v>14.14213562373095</c:v>
                </c:pt>
                <c:pt idx="8">
                  <c:v>15.0</c:v>
                </c:pt>
                <c:pt idx="9">
                  <c:v>15.8113883008419</c:v>
                </c:pt>
              </c:numCache>
            </c:numRef>
          </c:yVal>
          <c:smooth val="1"/>
        </c:ser>
        <c:ser>
          <c:idx val="3"/>
          <c:order val="3"/>
          <c:tx>
            <c:v>b=1</c:v>
          </c:tx>
          <c:marker>
            <c:symbol val="none"/>
          </c:marker>
          <c:xVal>
            <c:numRef>
              <c:f>'1.13'!$E$4:$E$13</c:f>
              <c:numCache>
                <c:formatCode>_(* #,##0.00_);_(* \(#,##0.00\);_(* "-"??_);_(@_)</c:formatCode>
                <c:ptCount val="1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1.0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2.0</c:v>
                </c:pt>
                <c:pt idx="8">
                  <c:v>2.25</c:v>
                </c:pt>
                <c:pt idx="9">
                  <c:v>2.5</c:v>
                </c:pt>
              </c:numCache>
            </c:numRef>
          </c:xVal>
          <c:yVal>
            <c:numRef>
              <c:f>'1.13'!$I$4:$I$13</c:f>
              <c:numCache>
                <c:formatCode>_(* #,##0.00_);_(* \(#,##0.00\);_(* "-"??_);_(@_)</c:formatCode>
                <c:ptCount val="10"/>
                <c:pt idx="0">
                  <c:v>2.5</c:v>
                </c:pt>
                <c:pt idx="1">
                  <c:v>5.0</c:v>
                </c:pt>
                <c:pt idx="2">
                  <c:v>7.5</c:v>
                </c:pt>
                <c:pt idx="3">
                  <c:v>10.0</c:v>
                </c:pt>
                <c:pt idx="4">
                  <c:v>12.5</c:v>
                </c:pt>
                <c:pt idx="5">
                  <c:v>15.0</c:v>
                </c:pt>
                <c:pt idx="6">
                  <c:v>17.5</c:v>
                </c:pt>
                <c:pt idx="7">
                  <c:v>20.0</c:v>
                </c:pt>
                <c:pt idx="8">
                  <c:v>22.5</c:v>
                </c:pt>
                <c:pt idx="9">
                  <c:v>25.0</c:v>
                </c:pt>
              </c:numCache>
            </c:numRef>
          </c:yVal>
          <c:smooth val="1"/>
        </c:ser>
        <c:ser>
          <c:idx val="4"/>
          <c:order val="4"/>
          <c:tx>
            <c:v>b&gt;1</c:v>
          </c:tx>
          <c:marker>
            <c:symbol val="none"/>
          </c:marker>
          <c:xVal>
            <c:numRef>
              <c:f>'1.13'!$E$4:$E$13</c:f>
              <c:numCache>
                <c:formatCode>_(* #,##0.00_);_(* \(#,##0.00\);_(* "-"??_);_(@_)</c:formatCode>
                <c:ptCount val="1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1.0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2.0</c:v>
                </c:pt>
                <c:pt idx="8">
                  <c:v>2.25</c:v>
                </c:pt>
                <c:pt idx="9">
                  <c:v>2.5</c:v>
                </c:pt>
              </c:numCache>
            </c:numRef>
          </c:xVal>
          <c:yVal>
            <c:numRef>
              <c:f>'1.13'!$J$4:$J$13</c:f>
              <c:numCache>
                <c:formatCode>_(* #,##0.00_);_(* \(#,##0.00\);_(* "-"??_);_(@_)</c:formatCode>
                <c:ptCount val="10"/>
                <c:pt idx="0">
                  <c:v>1.25</c:v>
                </c:pt>
                <c:pt idx="1">
                  <c:v>3.535533905932738</c:v>
                </c:pt>
                <c:pt idx="2">
                  <c:v>6.49519052838329</c:v>
                </c:pt>
                <c:pt idx="3">
                  <c:v>10.0</c:v>
                </c:pt>
                <c:pt idx="4">
                  <c:v>13.97542485937369</c:v>
                </c:pt>
                <c:pt idx="5">
                  <c:v>18.37117307087384</c:v>
                </c:pt>
                <c:pt idx="6">
                  <c:v>23.15032397181517</c:v>
                </c:pt>
                <c:pt idx="7">
                  <c:v>28.2842712474619</c:v>
                </c:pt>
                <c:pt idx="8">
                  <c:v>33.75</c:v>
                </c:pt>
                <c:pt idx="9">
                  <c:v>39.52847075210474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226184"/>
        <c:axId val="2122229256"/>
      </c:scatterChart>
      <c:valAx>
        <c:axId val="2122226184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crossAx val="2122229256"/>
        <c:crosses val="autoZero"/>
        <c:crossBetween val="midCat"/>
      </c:valAx>
      <c:valAx>
        <c:axId val="21222292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21222261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vs Price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'1.16'!$A$4:$B$4</c:f>
              <c:numCache>
                <c:formatCode>_(* #,##0_);_(* \(#,##0\);_(* "-"??_);_(@_)</c:formatCode>
                <c:ptCount val="2"/>
                <c:pt idx="0" formatCode="_(* #,##0.00_);_(* \(#,##0.00\);_(* &quot;-&quot;??_);_(@_)">
                  <c:v>600.0</c:v>
                </c:pt>
                <c:pt idx="1">
                  <c:v>500.0</c:v>
                </c:pt>
              </c:numCache>
            </c:numRef>
          </c:xVal>
          <c:yVal>
            <c:numRef>
              <c:f>'1.16'!$A$5:$B$5</c:f>
              <c:numCache>
                <c:formatCode>_(* #,##0_);_(* \(#,##0\);_(* "-"??_);_(@_)</c:formatCode>
                <c:ptCount val="2"/>
                <c:pt idx="0" formatCode="_(* #,##0.00_);_(* \(#,##0.00\);_(* &quot;-&quot;??_);_(@_)">
                  <c:v>400.0</c:v>
                </c:pt>
                <c:pt idx="1">
                  <c:v>1200.0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352344"/>
        <c:axId val="2121346824"/>
      </c:scatterChart>
      <c:valAx>
        <c:axId val="2121352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346824"/>
        <c:crosses val="autoZero"/>
        <c:crossBetween val="midCat"/>
      </c:valAx>
      <c:valAx>
        <c:axId val="2121346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352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2</xdr:row>
      <xdr:rowOff>11206</xdr:rowOff>
    </xdr:from>
    <xdr:to>
      <xdr:col>14</xdr:col>
      <xdr:colOff>459441</xdr:colOff>
      <xdr:row>5</xdr:row>
      <xdr:rowOff>112059</xdr:rowOff>
    </xdr:to>
    <xdr:sp macro="" textlink="">
      <xdr:nvSpPr>
        <xdr:cNvPr id="2" name="Oval 1"/>
        <xdr:cNvSpPr/>
      </xdr:nvSpPr>
      <xdr:spPr>
        <a:xfrm>
          <a:off x="6745941" y="392206"/>
          <a:ext cx="2185147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ROI</a:t>
          </a:r>
        </a:p>
      </xdr:txBody>
    </xdr:sp>
    <xdr:clientData/>
  </xdr:twoCellAnchor>
  <xdr:twoCellAnchor>
    <xdr:from>
      <xdr:col>8</xdr:col>
      <xdr:colOff>112059</xdr:colOff>
      <xdr:row>6</xdr:row>
      <xdr:rowOff>44824</xdr:rowOff>
    </xdr:from>
    <xdr:to>
      <xdr:col>11</xdr:col>
      <xdr:colOff>481853</xdr:colOff>
      <xdr:row>9</xdr:row>
      <xdr:rowOff>145677</xdr:rowOff>
    </xdr:to>
    <xdr:sp macro="" textlink="">
      <xdr:nvSpPr>
        <xdr:cNvPr id="3" name="Oval 2"/>
        <xdr:cNvSpPr/>
      </xdr:nvSpPr>
      <xdr:spPr>
        <a:xfrm>
          <a:off x="4953000" y="1187824"/>
          <a:ext cx="2185147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Turnover</a:t>
          </a:r>
        </a:p>
      </xdr:txBody>
    </xdr:sp>
    <xdr:clientData/>
  </xdr:twoCellAnchor>
  <xdr:twoCellAnchor>
    <xdr:from>
      <xdr:col>13</xdr:col>
      <xdr:colOff>567019</xdr:colOff>
      <xdr:row>6</xdr:row>
      <xdr:rowOff>29136</xdr:rowOff>
    </xdr:from>
    <xdr:to>
      <xdr:col>17</xdr:col>
      <xdr:colOff>331695</xdr:colOff>
      <xdr:row>9</xdr:row>
      <xdr:rowOff>129989</xdr:rowOff>
    </xdr:to>
    <xdr:sp macro="" textlink="">
      <xdr:nvSpPr>
        <xdr:cNvPr id="4" name="Oval 3"/>
        <xdr:cNvSpPr/>
      </xdr:nvSpPr>
      <xdr:spPr>
        <a:xfrm>
          <a:off x="8433548" y="1172136"/>
          <a:ext cx="2185147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Earnings</a:t>
          </a:r>
        </a:p>
      </xdr:txBody>
    </xdr:sp>
    <xdr:clientData/>
  </xdr:twoCellAnchor>
  <xdr:twoCellAnchor>
    <xdr:from>
      <xdr:col>11</xdr:col>
      <xdr:colOff>89647</xdr:colOff>
      <xdr:row>11</xdr:row>
      <xdr:rowOff>11206</xdr:rowOff>
    </xdr:from>
    <xdr:to>
      <xdr:col>14</xdr:col>
      <xdr:colOff>459441</xdr:colOff>
      <xdr:row>14</xdr:row>
      <xdr:rowOff>112059</xdr:rowOff>
    </xdr:to>
    <xdr:sp macro="" textlink="">
      <xdr:nvSpPr>
        <xdr:cNvPr id="5" name="Oval 4"/>
        <xdr:cNvSpPr/>
      </xdr:nvSpPr>
      <xdr:spPr>
        <a:xfrm>
          <a:off x="6745941" y="2106706"/>
          <a:ext cx="2185147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SALES</a:t>
          </a:r>
        </a:p>
      </xdr:txBody>
    </xdr:sp>
    <xdr:clientData/>
  </xdr:twoCellAnchor>
  <xdr:twoCellAnchor>
    <xdr:from>
      <xdr:col>5</xdr:col>
      <xdr:colOff>89647</xdr:colOff>
      <xdr:row>11</xdr:row>
      <xdr:rowOff>33618</xdr:rowOff>
    </xdr:from>
    <xdr:to>
      <xdr:col>8</xdr:col>
      <xdr:colOff>459441</xdr:colOff>
      <xdr:row>14</xdr:row>
      <xdr:rowOff>134471</xdr:rowOff>
    </xdr:to>
    <xdr:sp macro="" textlink="">
      <xdr:nvSpPr>
        <xdr:cNvPr id="6" name="Oval 5"/>
        <xdr:cNvSpPr/>
      </xdr:nvSpPr>
      <xdr:spPr>
        <a:xfrm>
          <a:off x="3115235" y="2129118"/>
          <a:ext cx="2185147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Total</a:t>
          </a:r>
          <a:r>
            <a:rPr lang="en-US" sz="1600" b="1" baseline="0"/>
            <a:t> Investment</a:t>
          </a:r>
          <a:endParaRPr lang="en-US" sz="1600" b="1"/>
        </a:p>
      </xdr:txBody>
    </xdr:sp>
    <xdr:clientData/>
  </xdr:twoCellAnchor>
  <xdr:twoCellAnchor>
    <xdr:from>
      <xdr:col>17</xdr:col>
      <xdr:colOff>78442</xdr:colOff>
      <xdr:row>11</xdr:row>
      <xdr:rowOff>22412</xdr:rowOff>
    </xdr:from>
    <xdr:to>
      <xdr:col>20</xdr:col>
      <xdr:colOff>448236</xdr:colOff>
      <xdr:row>14</xdr:row>
      <xdr:rowOff>123265</xdr:rowOff>
    </xdr:to>
    <xdr:sp macro="" textlink="">
      <xdr:nvSpPr>
        <xdr:cNvPr id="7" name="Oval 6"/>
        <xdr:cNvSpPr/>
      </xdr:nvSpPr>
      <xdr:spPr>
        <a:xfrm>
          <a:off x="10365442" y="2117912"/>
          <a:ext cx="2185147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Cost</a:t>
          </a:r>
          <a:r>
            <a:rPr lang="en-US" sz="1600" b="1" baseline="0"/>
            <a:t> of Sales</a:t>
          </a:r>
          <a:endParaRPr lang="en-US" sz="1600" b="1"/>
        </a:p>
      </xdr:txBody>
    </xdr:sp>
    <xdr:clientData/>
  </xdr:twoCellAnchor>
  <xdr:twoCellAnchor>
    <xdr:from>
      <xdr:col>2</xdr:col>
      <xdr:colOff>78440</xdr:colOff>
      <xdr:row>16</xdr:row>
      <xdr:rowOff>0</xdr:rowOff>
    </xdr:from>
    <xdr:to>
      <xdr:col>5</xdr:col>
      <xdr:colOff>448234</xdr:colOff>
      <xdr:row>19</xdr:row>
      <xdr:rowOff>100853</xdr:rowOff>
    </xdr:to>
    <xdr:sp macro="" textlink="">
      <xdr:nvSpPr>
        <xdr:cNvPr id="8" name="Oval 7"/>
        <xdr:cNvSpPr/>
      </xdr:nvSpPr>
      <xdr:spPr>
        <a:xfrm>
          <a:off x="1288675" y="3048000"/>
          <a:ext cx="2185147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Current</a:t>
          </a:r>
          <a:r>
            <a:rPr lang="en-US" sz="1600" b="1" baseline="0"/>
            <a:t> Assets</a:t>
          </a:r>
          <a:endParaRPr lang="en-US" sz="1600" b="1"/>
        </a:p>
      </xdr:txBody>
    </xdr:sp>
    <xdr:clientData/>
  </xdr:twoCellAnchor>
  <xdr:twoCellAnchor>
    <xdr:from>
      <xdr:col>7</xdr:col>
      <xdr:colOff>89647</xdr:colOff>
      <xdr:row>16</xdr:row>
      <xdr:rowOff>11206</xdr:rowOff>
    </xdr:from>
    <xdr:to>
      <xdr:col>10</xdr:col>
      <xdr:colOff>459442</xdr:colOff>
      <xdr:row>19</xdr:row>
      <xdr:rowOff>112059</xdr:rowOff>
    </xdr:to>
    <xdr:sp macro="" textlink="">
      <xdr:nvSpPr>
        <xdr:cNvPr id="9" name="Oval 8"/>
        <xdr:cNvSpPr/>
      </xdr:nvSpPr>
      <xdr:spPr>
        <a:xfrm>
          <a:off x="4325471" y="3059206"/>
          <a:ext cx="2185147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Fixed</a:t>
          </a:r>
          <a:r>
            <a:rPr lang="en-US" sz="1600" b="1" baseline="0"/>
            <a:t> Assets</a:t>
          </a:r>
          <a:endParaRPr lang="en-US" sz="1600" b="1"/>
        </a:p>
      </xdr:txBody>
    </xdr:sp>
    <xdr:clientData/>
  </xdr:twoCellAnchor>
  <xdr:twoCellAnchor>
    <xdr:from>
      <xdr:col>13</xdr:col>
      <xdr:colOff>459441</xdr:colOff>
      <xdr:row>16</xdr:row>
      <xdr:rowOff>11206</xdr:rowOff>
    </xdr:from>
    <xdr:to>
      <xdr:col>16</xdr:col>
      <xdr:colOff>268941</xdr:colOff>
      <xdr:row>19</xdr:row>
      <xdr:rowOff>112059</xdr:rowOff>
    </xdr:to>
    <xdr:sp macro="" textlink="">
      <xdr:nvSpPr>
        <xdr:cNvPr id="10" name="Oval 9"/>
        <xdr:cNvSpPr/>
      </xdr:nvSpPr>
      <xdr:spPr>
        <a:xfrm>
          <a:off x="8325970" y="3059206"/>
          <a:ext cx="1624853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Mill</a:t>
          </a:r>
          <a:r>
            <a:rPr lang="en-US" sz="1600" b="1" baseline="0"/>
            <a:t> Cost of Sales</a:t>
          </a:r>
          <a:endParaRPr lang="en-US" sz="1600" b="1"/>
        </a:p>
      </xdr:txBody>
    </xdr:sp>
    <xdr:clientData/>
  </xdr:twoCellAnchor>
  <xdr:twoCellAnchor>
    <xdr:from>
      <xdr:col>16</xdr:col>
      <xdr:colOff>331694</xdr:colOff>
      <xdr:row>16</xdr:row>
      <xdr:rowOff>29136</xdr:rowOff>
    </xdr:from>
    <xdr:to>
      <xdr:col>19</xdr:col>
      <xdr:colOff>141194</xdr:colOff>
      <xdr:row>19</xdr:row>
      <xdr:rowOff>129989</xdr:rowOff>
    </xdr:to>
    <xdr:sp macro="" textlink="">
      <xdr:nvSpPr>
        <xdr:cNvPr id="13" name="Oval 12"/>
        <xdr:cNvSpPr/>
      </xdr:nvSpPr>
      <xdr:spPr>
        <a:xfrm>
          <a:off x="10013576" y="3077136"/>
          <a:ext cx="1624853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Selling</a:t>
          </a:r>
          <a:r>
            <a:rPr lang="en-US" sz="1600" b="1" baseline="0"/>
            <a:t> Expense</a:t>
          </a:r>
          <a:endParaRPr lang="en-US" sz="1600" b="1"/>
        </a:p>
      </xdr:txBody>
    </xdr:sp>
    <xdr:clientData/>
  </xdr:twoCellAnchor>
  <xdr:twoCellAnchor>
    <xdr:from>
      <xdr:col>19</xdr:col>
      <xdr:colOff>203947</xdr:colOff>
      <xdr:row>16</xdr:row>
      <xdr:rowOff>24653</xdr:rowOff>
    </xdr:from>
    <xdr:to>
      <xdr:col>22</xdr:col>
      <xdr:colOff>13447</xdr:colOff>
      <xdr:row>19</xdr:row>
      <xdr:rowOff>125506</xdr:rowOff>
    </xdr:to>
    <xdr:sp macro="" textlink="">
      <xdr:nvSpPr>
        <xdr:cNvPr id="14" name="Oval 13"/>
        <xdr:cNvSpPr/>
      </xdr:nvSpPr>
      <xdr:spPr>
        <a:xfrm>
          <a:off x="11701182" y="3072653"/>
          <a:ext cx="1624853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Freight &amp; Delivery</a:t>
          </a:r>
        </a:p>
      </xdr:txBody>
    </xdr:sp>
    <xdr:clientData/>
  </xdr:twoCellAnchor>
  <xdr:twoCellAnchor>
    <xdr:from>
      <xdr:col>22</xdr:col>
      <xdr:colOff>53787</xdr:colOff>
      <xdr:row>16</xdr:row>
      <xdr:rowOff>20171</xdr:rowOff>
    </xdr:from>
    <xdr:to>
      <xdr:col>24</xdr:col>
      <xdr:colOff>468404</xdr:colOff>
      <xdr:row>19</xdr:row>
      <xdr:rowOff>121024</xdr:rowOff>
    </xdr:to>
    <xdr:sp macro="" textlink="">
      <xdr:nvSpPr>
        <xdr:cNvPr id="15" name="Oval 14"/>
        <xdr:cNvSpPr/>
      </xdr:nvSpPr>
      <xdr:spPr>
        <a:xfrm>
          <a:off x="13366375" y="3068171"/>
          <a:ext cx="1624853" cy="67235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/>
            <a:t>Admin</a:t>
          </a:r>
        </a:p>
        <a:p>
          <a:pPr algn="ctr"/>
          <a:r>
            <a:rPr lang="en-US" sz="1600" b="1"/>
            <a:t>Costs</a:t>
          </a:r>
        </a:p>
      </xdr:txBody>
    </xdr:sp>
    <xdr:clientData/>
  </xdr:twoCellAnchor>
  <xdr:twoCellAnchor>
    <xdr:from>
      <xdr:col>9</xdr:col>
      <xdr:colOff>599515</xdr:colOff>
      <xdr:row>5</xdr:row>
      <xdr:rowOff>112060</xdr:rowOff>
    </xdr:from>
    <xdr:to>
      <xdr:col>12</xdr:col>
      <xdr:colOff>577103</xdr:colOff>
      <xdr:row>6</xdr:row>
      <xdr:rowOff>44825</xdr:rowOff>
    </xdr:to>
    <xdr:cxnSp macro="">
      <xdr:nvCxnSpPr>
        <xdr:cNvPr id="17" name="Straight Arrow Connector 16"/>
        <xdr:cNvCxnSpPr>
          <a:stCxn id="3" idx="0"/>
          <a:endCxn id="2" idx="4"/>
        </xdr:cNvCxnSpPr>
      </xdr:nvCxnSpPr>
      <xdr:spPr>
        <a:xfrm rot="5400000" flipH="1" flipV="1">
          <a:off x="6880412" y="229722"/>
          <a:ext cx="123265" cy="179294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577104</xdr:colOff>
      <xdr:row>5</xdr:row>
      <xdr:rowOff>112059</xdr:rowOff>
    </xdr:from>
    <xdr:to>
      <xdr:col>15</xdr:col>
      <xdr:colOff>449358</xdr:colOff>
      <xdr:row>6</xdr:row>
      <xdr:rowOff>29136</xdr:rowOff>
    </xdr:to>
    <xdr:cxnSp macro="">
      <xdr:nvCxnSpPr>
        <xdr:cNvPr id="19" name="Straight Arrow Connector 18"/>
        <xdr:cNvCxnSpPr>
          <a:stCxn id="4" idx="0"/>
          <a:endCxn id="2" idx="4"/>
        </xdr:cNvCxnSpPr>
      </xdr:nvCxnSpPr>
      <xdr:spPr>
        <a:xfrm rot="16200000" flipV="1">
          <a:off x="8628531" y="274544"/>
          <a:ext cx="107577" cy="16876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599516</xdr:colOff>
      <xdr:row>9</xdr:row>
      <xdr:rowOff>145677</xdr:rowOff>
    </xdr:from>
    <xdr:to>
      <xdr:col>12</xdr:col>
      <xdr:colOff>577104</xdr:colOff>
      <xdr:row>11</xdr:row>
      <xdr:rowOff>11206</xdr:rowOff>
    </xdr:to>
    <xdr:cxnSp macro="">
      <xdr:nvCxnSpPr>
        <xdr:cNvPr id="23" name="Straight Arrow Connector 22"/>
        <xdr:cNvCxnSpPr>
          <a:stCxn id="5" idx="0"/>
          <a:endCxn id="3" idx="4"/>
        </xdr:cNvCxnSpPr>
      </xdr:nvCxnSpPr>
      <xdr:spPr>
        <a:xfrm rot="16200000" flipV="1">
          <a:off x="6818781" y="1086971"/>
          <a:ext cx="246529" cy="179294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9</xdr:row>
      <xdr:rowOff>145677</xdr:rowOff>
    </xdr:from>
    <xdr:to>
      <xdr:col>9</xdr:col>
      <xdr:colOff>599515</xdr:colOff>
      <xdr:row>11</xdr:row>
      <xdr:rowOff>33618</xdr:rowOff>
    </xdr:to>
    <xdr:cxnSp macro="">
      <xdr:nvCxnSpPr>
        <xdr:cNvPr id="26" name="Straight Arrow Connector 25"/>
        <xdr:cNvCxnSpPr>
          <a:endCxn id="3" idx="4"/>
        </xdr:cNvCxnSpPr>
      </xdr:nvCxnSpPr>
      <xdr:spPr>
        <a:xfrm flipV="1">
          <a:off x="4426324" y="1860177"/>
          <a:ext cx="1619250" cy="26894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449358</xdr:colOff>
      <xdr:row>9</xdr:row>
      <xdr:rowOff>129989</xdr:rowOff>
    </xdr:from>
    <xdr:to>
      <xdr:col>18</xdr:col>
      <xdr:colOff>565899</xdr:colOff>
      <xdr:row>11</xdr:row>
      <xdr:rowOff>22412</xdr:rowOff>
    </xdr:to>
    <xdr:cxnSp macro="">
      <xdr:nvCxnSpPr>
        <xdr:cNvPr id="29" name="Straight Arrow Connector 28"/>
        <xdr:cNvCxnSpPr>
          <a:stCxn id="7" idx="0"/>
          <a:endCxn id="4" idx="4"/>
        </xdr:cNvCxnSpPr>
      </xdr:nvCxnSpPr>
      <xdr:spPr>
        <a:xfrm rot="16200000" flipV="1">
          <a:off x="10355358" y="1015254"/>
          <a:ext cx="273423" cy="193189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577103</xdr:colOff>
      <xdr:row>9</xdr:row>
      <xdr:rowOff>129990</xdr:rowOff>
    </xdr:from>
    <xdr:to>
      <xdr:col>15</xdr:col>
      <xdr:colOff>449357</xdr:colOff>
      <xdr:row>11</xdr:row>
      <xdr:rowOff>11207</xdr:rowOff>
    </xdr:to>
    <xdr:cxnSp macro="">
      <xdr:nvCxnSpPr>
        <xdr:cNvPr id="32" name="Straight Arrow Connector 31"/>
        <xdr:cNvCxnSpPr>
          <a:stCxn id="5" idx="0"/>
          <a:endCxn id="4" idx="4"/>
        </xdr:cNvCxnSpPr>
      </xdr:nvCxnSpPr>
      <xdr:spPr>
        <a:xfrm rot="5400000" flipH="1" flipV="1">
          <a:off x="8551210" y="1131795"/>
          <a:ext cx="262217" cy="16876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577104</xdr:colOff>
      <xdr:row>14</xdr:row>
      <xdr:rowOff>134471</xdr:rowOff>
    </xdr:from>
    <xdr:to>
      <xdr:col>8</xdr:col>
      <xdr:colOff>577105</xdr:colOff>
      <xdr:row>16</xdr:row>
      <xdr:rowOff>11206</xdr:rowOff>
    </xdr:to>
    <xdr:cxnSp macro="">
      <xdr:nvCxnSpPr>
        <xdr:cNvPr id="36" name="Straight Arrow Connector 35"/>
        <xdr:cNvCxnSpPr>
          <a:stCxn id="9" idx="0"/>
          <a:endCxn id="6" idx="4"/>
        </xdr:cNvCxnSpPr>
      </xdr:nvCxnSpPr>
      <xdr:spPr>
        <a:xfrm rot="16200000" flipV="1">
          <a:off x="4684060" y="2325221"/>
          <a:ext cx="257735" cy="121023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565897</xdr:colOff>
      <xdr:row>14</xdr:row>
      <xdr:rowOff>134471</xdr:rowOff>
    </xdr:from>
    <xdr:to>
      <xdr:col>6</xdr:col>
      <xdr:colOff>577104</xdr:colOff>
      <xdr:row>16</xdr:row>
      <xdr:rowOff>0</xdr:rowOff>
    </xdr:to>
    <xdr:cxnSp macro="">
      <xdr:nvCxnSpPr>
        <xdr:cNvPr id="41" name="Straight Arrow Connector 40"/>
        <xdr:cNvCxnSpPr>
          <a:stCxn id="8" idx="0"/>
          <a:endCxn id="6" idx="4"/>
        </xdr:cNvCxnSpPr>
      </xdr:nvCxnSpPr>
      <xdr:spPr>
        <a:xfrm rot="5400000" flipH="1" flipV="1">
          <a:off x="3171265" y="2011456"/>
          <a:ext cx="246529" cy="18265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61632</xdr:colOff>
      <xdr:row>14</xdr:row>
      <xdr:rowOff>123266</xdr:rowOff>
    </xdr:from>
    <xdr:to>
      <xdr:col>18</xdr:col>
      <xdr:colOff>565898</xdr:colOff>
      <xdr:row>16</xdr:row>
      <xdr:rowOff>11207</xdr:rowOff>
    </xdr:to>
    <xdr:cxnSp macro="">
      <xdr:nvCxnSpPr>
        <xdr:cNvPr id="44" name="Straight Arrow Connector 43"/>
        <xdr:cNvCxnSpPr>
          <a:stCxn id="10" idx="0"/>
          <a:endCxn id="7" idx="4"/>
        </xdr:cNvCxnSpPr>
      </xdr:nvCxnSpPr>
      <xdr:spPr>
        <a:xfrm rot="5400000" flipH="1" flipV="1">
          <a:off x="10163736" y="1764927"/>
          <a:ext cx="268941" cy="231961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539003</xdr:colOff>
      <xdr:row>14</xdr:row>
      <xdr:rowOff>123266</xdr:rowOff>
    </xdr:from>
    <xdr:to>
      <xdr:col>18</xdr:col>
      <xdr:colOff>565898</xdr:colOff>
      <xdr:row>16</xdr:row>
      <xdr:rowOff>29137</xdr:rowOff>
    </xdr:to>
    <xdr:cxnSp macro="">
      <xdr:nvCxnSpPr>
        <xdr:cNvPr id="47" name="Straight Arrow Connector 46"/>
        <xdr:cNvCxnSpPr>
          <a:stCxn id="13" idx="0"/>
          <a:endCxn id="7" idx="4"/>
        </xdr:cNvCxnSpPr>
      </xdr:nvCxnSpPr>
      <xdr:spPr>
        <a:xfrm rot="5400000" flipH="1" flipV="1">
          <a:off x="10998574" y="2617695"/>
          <a:ext cx="286871" cy="6320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565898</xdr:colOff>
      <xdr:row>14</xdr:row>
      <xdr:rowOff>123265</xdr:rowOff>
    </xdr:from>
    <xdr:to>
      <xdr:col>20</xdr:col>
      <xdr:colOff>411256</xdr:colOff>
      <xdr:row>16</xdr:row>
      <xdr:rowOff>24653</xdr:rowOff>
    </xdr:to>
    <xdr:cxnSp macro="">
      <xdr:nvCxnSpPr>
        <xdr:cNvPr id="50" name="Straight Arrow Connector 49"/>
        <xdr:cNvCxnSpPr>
          <a:stCxn id="14" idx="0"/>
          <a:endCxn id="7" idx="4"/>
        </xdr:cNvCxnSpPr>
      </xdr:nvCxnSpPr>
      <xdr:spPr>
        <a:xfrm rot="16200000" flipV="1">
          <a:off x="11844619" y="2403662"/>
          <a:ext cx="282388" cy="105559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565898</xdr:colOff>
      <xdr:row>14</xdr:row>
      <xdr:rowOff>123265</xdr:rowOff>
    </xdr:from>
    <xdr:to>
      <xdr:col>23</xdr:col>
      <xdr:colOff>261096</xdr:colOff>
      <xdr:row>16</xdr:row>
      <xdr:rowOff>20171</xdr:rowOff>
    </xdr:to>
    <xdr:cxnSp macro="">
      <xdr:nvCxnSpPr>
        <xdr:cNvPr id="53" name="Straight Arrow Connector 52"/>
        <xdr:cNvCxnSpPr>
          <a:stCxn id="15" idx="0"/>
          <a:endCxn id="7" idx="4"/>
        </xdr:cNvCxnSpPr>
      </xdr:nvCxnSpPr>
      <xdr:spPr>
        <a:xfrm rot="16200000" flipV="1">
          <a:off x="12679456" y="1568825"/>
          <a:ext cx="277906" cy="272078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238124</xdr:colOff>
      <xdr:row>1</xdr:row>
      <xdr:rowOff>104775</xdr:rowOff>
    </xdr:from>
    <xdr:to>
      <xdr:col>19</xdr:col>
      <xdr:colOff>304799</xdr:colOff>
      <xdr:row>24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</xdr:colOff>
      <xdr:row>1</xdr:row>
      <xdr:rowOff>63500</xdr:rowOff>
    </xdr:from>
    <xdr:to>
      <xdr:col>11</xdr:col>
      <xdr:colOff>609600</xdr:colOff>
      <xdr:row>18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/>
  </sheetViews>
  <sheetFormatPr baseColWidth="10" defaultColWidth="8.83203125" defaultRowHeight="13" x14ac:dyDescent="0"/>
  <cols>
    <col min="1" max="16384" width="8.83203125" style="14"/>
  </cols>
  <sheetData>
    <row r="1" spans="1:1">
      <c r="A1" s="13" t="s">
        <v>174</v>
      </c>
    </row>
    <row r="3" spans="1:1">
      <c r="A3" s="14" t="s">
        <v>133</v>
      </c>
    </row>
    <row r="4" spans="1:1">
      <c r="A4" s="14" t="s">
        <v>134</v>
      </c>
    </row>
    <row r="5" spans="1:1">
      <c r="A5" s="14" t="s">
        <v>135</v>
      </c>
    </row>
    <row r="6" spans="1:1">
      <c r="A6" s="14" t="s">
        <v>136</v>
      </c>
    </row>
    <row r="8" spans="1:1">
      <c r="A8" s="14" t="s">
        <v>137</v>
      </c>
    </row>
  </sheetData>
  <customSheetViews>
    <customSheetView guid="{AF9B499A-CFA5-4E76-B3DA-A02CB2931756}">
      <selection activeCell="H14" sqref="H14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baseColWidth="10" defaultColWidth="8.83203125" defaultRowHeight="13" x14ac:dyDescent="0"/>
  <cols>
    <col min="1" max="16384" width="8.83203125" style="14"/>
  </cols>
  <sheetData>
    <row r="1" spans="1:3">
      <c r="A1" s="13" t="s">
        <v>152</v>
      </c>
    </row>
    <row r="2" spans="1:3">
      <c r="A2" s="13"/>
    </row>
    <row r="3" spans="1:3">
      <c r="A3" s="14" t="s">
        <v>54</v>
      </c>
    </row>
    <row r="5" spans="1:3">
      <c r="A5" s="23" t="s">
        <v>55</v>
      </c>
      <c r="B5" s="29" t="s">
        <v>56</v>
      </c>
      <c r="C5" s="14" t="s">
        <v>57</v>
      </c>
    </row>
    <row r="6" spans="1:3">
      <c r="B6" s="29"/>
    </row>
    <row r="7" spans="1:3">
      <c r="B7" s="29" t="s">
        <v>58</v>
      </c>
      <c r="C7" s="14" t="s">
        <v>61</v>
      </c>
    </row>
    <row r="8" spans="1:3">
      <c r="B8" s="29"/>
    </row>
    <row r="9" spans="1:3">
      <c r="B9" s="29" t="s">
        <v>59</v>
      </c>
      <c r="C9" s="14" t="s">
        <v>62</v>
      </c>
    </row>
    <row r="10" spans="1:3">
      <c r="B10" s="29"/>
    </row>
    <row r="11" spans="1:3">
      <c r="B11" s="29" t="s">
        <v>60</v>
      </c>
      <c r="C11" s="14" t="s">
        <v>63</v>
      </c>
    </row>
    <row r="13" spans="1:3">
      <c r="A13" s="23" t="s">
        <v>47</v>
      </c>
      <c r="B13" s="14" t="s">
        <v>153</v>
      </c>
    </row>
    <row r="14" spans="1:3">
      <c r="A14" s="23"/>
    </row>
    <row r="15" spans="1:3">
      <c r="A15" s="23" t="s">
        <v>64</v>
      </c>
      <c r="B15" s="14" t="s">
        <v>65</v>
      </c>
    </row>
    <row r="16" spans="1:3">
      <c r="B16" s="14" t="s">
        <v>66</v>
      </c>
    </row>
  </sheetData>
  <customSheetViews>
    <customSheetView guid="{AF9B499A-CFA5-4E76-B3DA-A02CB2931756}">
      <selection activeCell="C14" sqref="C14"/>
    </customSheetView>
    <customSheetView guid="{84AD1FC9-1D54-4CF5-8568-C97DE11A5CD2}">
      <selection activeCell="A15" sqref="A15"/>
    </customSheetView>
    <customSheetView guid="{2FF1250F-24F0-45EB-B0FF-E663C210EB95}">
      <selection activeCell="A24" sqref="A24"/>
    </customSheetView>
    <customSheetView guid="{56AF3BB6-958F-BF40-8163-F038875C20D8}">
      <selection activeCell="A15" sqref="A15"/>
    </customSheetView>
    <customSheetView guid="{7ED021FD-8147-EA42-B54F-8D7F27448679}">
      <selection activeCell="A15" sqref="A15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baseColWidth="10" defaultColWidth="8.83203125" defaultRowHeight="13" x14ac:dyDescent="0"/>
  <cols>
    <col min="1" max="1" width="8.83203125" style="14"/>
    <col min="2" max="2" width="11.6640625" style="14" bestFit="1" customWidth="1"/>
    <col min="3" max="3" width="10.83203125" style="14" bestFit="1" customWidth="1"/>
    <col min="4" max="4" width="8.83203125" style="14"/>
    <col min="5" max="6" width="11.83203125" style="14" bestFit="1" customWidth="1"/>
    <col min="7" max="7" width="8.83203125" style="14" bestFit="1" customWidth="1"/>
    <col min="8" max="8" width="10.5" style="14" bestFit="1" customWidth="1"/>
    <col min="9" max="16384" width="8.83203125" style="14"/>
  </cols>
  <sheetData>
    <row r="1" spans="1:8">
      <c r="A1" s="13" t="s">
        <v>154</v>
      </c>
    </row>
    <row r="2" spans="1:8">
      <c r="A2" s="13"/>
    </row>
    <row r="3" spans="1:8">
      <c r="B3" s="51" t="s">
        <v>69</v>
      </c>
      <c r="C3" s="51"/>
      <c r="D3" s="51"/>
      <c r="F3" s="51" t="s">
        <v>77</v>
      </c>
      <c r="G3" s="51"/>
      <c r="H3" s="51"/>
    </row>
    <row r="5" spans="1:8">
      <c r="B5" s="23" t="s">
        <v>67</v>
      </c>
      <c r="C5" s="25">
        <v>10</v>
      </c>
      <c r="D5" s="14" t="s">
        <v>70</v>
      </c>
      <c r="F5" s="23" t="s">
        <v>67</v>
      </c>
      <c r="G5" s="25">
        <v>12</v>
      </c>
      <c r="H5" s="14" t="s">
        <v>70</v>
      </c>
    </row>
    <row r="6" spans="1:8">
      <c r="B6" s="23" t="s">
        <v>68</v>
      </c>
      <c r="C6" s="25">
        <v>5000</v>
      </c>
      <c r="F6" s="23" t="s">
        <v>68</v>
      </c>
      <c r="G6" s="25">
        <v>0</v>
      </c>
    </row>
    <row r="9" spans="1:8">
      <c r="B9" s="23" t="s">
        <v>43</v>
      </c>
      <c r="D9" s="14" t="s">
        <v>73</v>
      </c>
      <c r="E9" s="32">
        <v>1200</v>
      </c>
      <c r="F9" s="14" t="s">
        <v>74</v>
      </c>
    </row>
    <row r="10" spans="1:8">
      <c r="B10" s="23"/>
      <c r="D10" s="23" t="s">
        <v>71</v>
      </c>
      <c r="E10" s="30">
        <f>C6+E9*C5</f>
        <v>17000</v>
      </c>
    </row>
    <row r="11" spans="1:8">
      <c r="B11" s="23"/>
      <c r="D11" s="23" t="s">
        <v>72</v>
      </c>
      <c r="E11" s="30">
        <f>G6+E9*G5</f>
        <v>14400</v>
      </c>
      <c r="F11" s="29" t="s">
        <v>75</v>
      </c>
      <c r="G11" s="14" t="s">
        <v>76</v>
      </c>
    </row>
    <row r="12" spans="1:8">
      <c r="B12" s="23"/>
    </row>
    <row r="14" spans="1:8">
      <c r="B14" s="23" t="s">
        <v>47</v>
      </c>
      <c r="C14" s="14" t="s">
        <v>182</v>
      </c>
      <c r="F14" s="31">
        <f>C6/(G5-C5)</f>
        <v>2500</v>
      </c>
      <c r="G14" s="14" t="s">
        <v>74</v>
      </c>
    </row>
    <row r="16" spans="1:8">
      <c r="C16" s="14" t="s">
        <v>183</v>
      </c>
    </row>
    <row r="17" spans="3:3">
      <c r="C17" s="14" t="s">
        <v>184</v>
      </c>
    </row>
  </sheetData>
  <customSheetViews>
    <customSheetView guid="{AF9B499A-CFA5-4E76-B3DA-A02CB2931756}">
      <selection activeCell="E9" sqref="E9"/>
    </customSheetView>
    <customSheetView guid="{84AD1FC9-1D54-4CF5-8568-C97DE11A5CD2}">
      <selection activeCell="H16" sqref="H16"/>
    </customSheetView>
    <customSheetView guid="{2FF1250F-24F0-45EB-B0FF-E663C210EB95}">
      <selection activeCell="H16" sqref="H16"/>
    </customSheetView>
    <customSheetView guid="{56AF3BB6-958F-BF40-8163-F038875C20D8}">
      <selection activeCell="H16" sqref="H16"/>
    </customSheetView>
    <customSheetView guid="{7ED021FD-8147-EA42-B54F-8D7F27448679}">
      <selection activeCell="H16" sqref="H16"/>
    </customSheetView>
  </customSheetViews>
  <mergeCells count="2">
    <mergeCell ref="B3:D3"/>
    <mergeCell ref="F3:H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zoomScale="104" zoomScaleNormal="104" zoomScalePageLayoutView="104" workbookViewId="0"/>
  </sheetViews>
  <sheetFormatPr baseColWidth="10" defaultColWidth="8.83203125" defaultRowHeight="13" x14ac:dyDescent="0"/>
  <cols>
    <col min="1" max="1" width="13.83203125" style="14" customWidth="1"/>
    <col min="2" max="16384" width="8.83203125" style="14"/>
  </cols>
  <sheetData>
    <row r="1" spans="1:22">
      <c r="A1" s="13" t="s">
        <v>155</v>
      </c>
    </row>
    <row r="3" spans="1:22">
      <c r="A3" s="14" t="s">
        <v>100</v>
      </c>
      <c r="P3" s="55" t="s">
        <v>102</v>
      </c>
    </row>
    <row r="4" spans="1:22">
      <c r="A4" s="14" t="s">
        <v>101</v>
      </c>
    </row>
    <row r="5" spans="1:22">
      <c r="A5" s="14" t="s">
        <v>103</v>
      </c>
    </row>
    <row r="6" spans="1:22">
      <c r="A6" s="14" t="s">
        <v>104</v>
      </c>
    </row>
    <row r="7" spans="1:22">
      <c r="A7" s="14" t="s">
        <v>107</v>
      </c>
    </row>
    <row r="8" spans="1:22">
      <c r="A8" s="14" t="s">
        <v>108</v>
      </c>
      <c r="H8" s="55" t="s">
        <v>106</v>
      </c>
      <c r="S8" s="55" t="s">
        <v>105</v>
      </c>
    </row>
    <row r="9" spans="1:22">
      <c r="A9" s="14" t="s">
        <v>109</v>
      </c>
    </row>
    <row r="10" spans="1:22">
      <c r="A10" s="14" t="s">
        <v>111</v>
      </c>
    </row>
    <row r="11" spans="1:22">
      <c r="A11" s="14" t="s">
        <v>112</v>
      </c>
    </row>
    <row r="12" spans="1:22">
      <c r="A12" s="14" t="s">
        <v>113</v>
      </c>
    </row>
    <row r="13" spans="1:22">
      <c r="A13" s="14" t="s">
        <v>114</v>
      </c>
      <c r="D13" s="55" t="s">
        <v>110</v>
      </c>
      <c r="V13" s="55" t="s">
        <v>115</v>
      </c>
    </row>
  </sheetData>
  <customSheetViews>
    <customSheetView guid="{AF9B499A-CFA5-4E76-B3DA-A02CB2931756}" scale="85">
      <selection activeCell="A2" sqref="A2"/>
    </customSheetView>
    <customSheetView guid="{84AD1FC9-1D54-4CF5-8568-C97DE11A5CD2}" scale="85">
      <selection activeCell="D22" sqref="D22"/>
    </customSheetView>
    <customSheetView guid="{2FF1250F-24F0-45EB-B0FF-E663C210EB95}" scale="85">
      <selection activeCell="D22" sqref="D22"/>
    </customSheetView>
    <customSheetView guid="{56AF3BB6-958F-BF40-8163-F038875C20D8}" scale="85">
      <selection activeCell="D22" sqref="D22"/>
    </customSheetView>
    <customSheetView guid="{7ED021FD-8147-EA42-B54F-8D7F27448679}" scale="85">
      <selection activeCell="D22" sqref="D22"/>
    </customSheetView>
  </customSheetView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baseColWidth="10" defaultColWidth="8.83203125" defaultRowHeight="13" x14ac:dyDescent="0"/>
  <cols>
    <col min="1" max="16384" width="8.83203125" style="14"/>
  </cols>
  <sheetData>
    <row r="1" spans="1:10" ht="14" thickBot="1">
      <c r="A1" s="13" t="s">
        <v>156</v>
      </c>
    </row>
    <row r="2" spans="1:10" ht="14" thickBot="1">
      <c r="F2" s="52" t="s">
        <v>79</v>
      </c>
      <c r="G2" s="53"/>
      <c r="H2" s="53"/>
      <c r="I2" s="53"/>
      <c r="J2" s="54"/>
    </row>
    <row r="3" spans="1:10" ht="14" thickBot="1">
      <c r="B3" s="33" t="s">
        <v>78</v>
      </c>
      <c r="C3" s="33">
        <v>10</v>
      </c>
      <c r="E3" s="33" t="s">
        <v>80</v>
      </c>
      <c r="F3" s="34">
        <v>-0.25</v>
      </c>
      <c r="G3" s="34">
        <v>0</v>
      </c>
      <c r="H3" s="34">
        <v>0.5</v>
      </c>
      <c r="I3" s="34">
        <v>1</v>
      </c>
      <c r="J3" s="35">
        <v>1.5</v>
      </c>
    </row>
    <row r="4" spans="1:10">
      <c r="E4" s="36">
        <v>0.25</v>
      </c>
      <c r="F4" s="37">
        <f t="shared" ref="F4:J13" si="0">$C$3*$E4^F$3</f>
        <v>14.142135623730949</v>
      </c>
      <c r="G4" s="38">
        <f t="shared" si="0"/>
        <v>10</v>
      </c>
      <c r="H4" s="38">
        <f t="shared" si="0"/>
        <v>5</v>
      </c>
      <c r="I4" s="38">
        <f t="shared" si="0"/>
        <v>2.5</v>
      </c>
      <c r="J4" s="39">
        <f t="shared" si="0"/>
        <v>1.2500000000000002</v>
      </c>
    </row>
    <row r="5" spans="1:10">
      <c r="E5" s="36">
        <v>0.5</v>
      </c>
      <c r="F5" s="36">
        <f t="shared" si="0"/>
        <v>11.89207115002721</v>
      </c>
      <c r="G5" s="40">
        <f t="shared" si="0"/>
        <v>10</v>
      </c>
      <c r="H5" s="40">
        <f t="shared" si="0"/>
        <v>7.0710678118654755</v>
      </c>
      <c r="I5" s="40">
        <f t="shared" si="0"/>
        <v>5</v>
      </c>
      <c r="J5" s="41">
        <f t="shared" si="0"/>
        <v>3.5355339059327378</v>
      </c>
    </row>
    <row r="6" spans="1:10">
      <c r="E6" s="36">
        <v>0.75</v>
      </c>
      <c r="F6" s="36">
        <f t="shared" si="0"/>
        <v>10.74569931823542</v>
      </c>
      <c r="G6" s="40">
        <f t="shared" si="0"/>
        <v>10</v>
      </c>
      <c r="H6" s="40">
        <f t="shared" si="0"/>
        <v>8.6602540378443855</v>
      </c>
      <c r="I6" s="40">
        <f t="shared" si="0"/>
        <v>7.5</v>
      </c>
      <c r="J6" s="41">
        <f t="shared" si="0"/>
        <v>6.49519052838329</v>
      </c>
    </row>
    <row r="7" spans="1:10">
      <c r="E7" s="36">
        <v>1</v>
      </c>
      <c r="F7" s="36">
        <f t="shared" si="0"/>
        <v>10</v>
      </c>
      <c r="G7" s="40">
        <f t="shared" si="0"/>
        <v>10</v>
      </c>
      <c r="H7" s="40">
        <f t="shared" si="0"/>
        <v>10</v>
      </c>
      <c r="I7" s="40">
        <f t="shared" si="0"/>
        <v>10</v>
      </c>
      <c r="J7" s="41">
        <f t="shared" si="0"/>
        <v>10</v>
      </c>
    </row>
    <row r="8" spans="1:10">
      <c r="E8" s="36">
        <v>1.25</v>
      </c>
      <c r="F8" s="36">
        <f t="shared" si="0"/>
        <v>9.4574160900317583</v>
      </c>
      <c r="G8" s="40">
        <f t="shared" si="0"/>
        <v>10</v>
      </c>
      <c r="H8" s="40">
        <f t="shared" si="0"/>
        <v>11.180339887498949</v>
      </c>
      <c r="I8" s="40">
        <f t="shared" si="0"/>
        <v>12.5</v>
      </c>
      <c r="J8" s="41">
        <f t="shared" si="0"/>
        <v>13.975424859373685</v>
      </c>
    </row>
    <row r="9" spans="1:10">
      <c r="E9" s="36">
        <v>1.5</v>
      </c>
      <c r="F9" s="36">
        <f t="shared" si="0"/>
        <v>9.0360200360984475</v>
      </c>
      <c r="G9" s="40">
        <f t="shared" si="0"/>
        <v>10</v>
      </c>
      <c r="H9" s="40">
        <f t="shared" si="0"/>
        <v>12.24744871391589</v>
      </c>
      <c r="I9" s="40">
        <f t="shared" si="0"/>
        <v>15</v>
      </c>
      <c r="J9" s="41">
        <f t="shared" si="0"/>
        <v>18.371173070873837</v>
      </c>
    </row>
    <row r="10" spans="1:10">
      <c r="E10" s="36">
        <v>1.75</v>
      </c>
      <c r="F10" s="36">
        <f t="shared" si="0"/>
        <v>8.6944174388998281</v>
      </c>
      <c r="G10" s="40">
        <f t="shared" si="0"/>
        <v>10</v>
      </c>
      <c r="H10" s="40">
        <f t="shared" si="0"/>
        <v>13.228756555322953</v>
      </c>
      <c r="I10" s="40">
        <f t="shared" si="0"/>
        <v>17.5</v>
      </c>
      <c r="J10" s="41">
        <f t="shared" si="0"/>
        <v>23.150323971815165</v>
      </c>
    </row>
    <row r="11" spans="1:10">
      <c r="E11" s="36">
        <v>2</v>
      </c>
      <c r="F11" s="36">
        <f t="shared" si="0"/>
        <v>8.4089641525371466</v>
      </c>
      <c r="G11" s="40">
        <f t="shared" si="0"/>
        <v>10</v>
      </c>
      <c r="H11" s="40">
        <f t="shared" si="0"/>
        <v>14.142135623730951</v>
      </c>
      <c r="I11" s="40">
        <f t="shared" si="0"/>
        <v>20</v>
      </c>
      <c r="J11" s="41">
        <f t="shared" si="0"/>
        <v>28.284271247461898</v>
      </c>
    </row>
    <row r="12" spans="1:10">
      <c r="E12" s="36">
        <v>2.25</v>
      </c>
      <c r="F12" s="36">
        <f t="shared" si="0"/>
        <v>8.1649658092772608</v>
      </c>
      <c r="G12" s="40">
        <f t="shared" si="0"/>
        <v>10</v>
      </c>
      <c r="H12" s="40">
        <f t="shared" si="0"/>
        <v>15</v>
      </c>
      <c r="I12" s="40">
        <f t="shared" si="0"/>
        <v>22.5</v>
      </c>
      <c r="J12" s="41">
        <f t="shared" si="0"/>
        <v>33.75</v>
      </c>
    </row>
    <row r="13" spans="1:10" ht="14" thickBot="1">
      <c r="E13" s="42">
        <v>2.5</v>
      </c>
      <c r="F13" s="42">
        <f t="shared" si="0"/>
        <v>7.9527072876705063</v>
      </c>
      <c r="G13" s="43">
        <f t="shared" si="0"/>
        <v>10</v>
      </c>
      <c r="H13" s="43">
        <f t="shared" si="0"/>
        <v>15.811388300841898</v>
      </c>
      <c r="I13" s="43">
        <f t="shared" si="0"/>
        <v>25</v>
      </c>
      <c r="J13" s="44">
        <f t="shared" si="0"/>
        <v>39.528470752104745</v>
      </c>
    </row>
    <row r="15" spans="1:10">
      <c r="A15" s="14" t="s">
        <v>185</v>
      </c>
    </row>
    <row r="16" spans="1:10">
      <c r="A16" s="14" t="s">
        <v>186</v>
      </c>
    </row>
    <row r="18" spans="2:2">
      <c r="B18" s="14" t="s">
        <v>81</v>
      </c>
    </row>
    <row r="19" spans="2:2">
      <c r="B19" s="14" t="s">
        <v>82</v>
      </c>
    </row>
    <row r="20" spans="2:2">
      <c r="B20" s="14" t="s">
        <v>83</v>
      </c>
    </row>
    <row r="21" spans="2:2">
      <c r="B21" s="14" t="s">
        <v>84</v>
      </c>
    </row>
    <row r="22" spans="2:2">
      <c r="B22" s="14" t="s">
        <v>85</v>
      </c>
    </row>
    <row r="24" spans="2:2">
      <c r="B24" s="14" t="s">
        <v>86</v>
      </c>
    </row>
    <row r="25" spans="2:2">
      <c r="B25" s="14" t="s">
        <v>87</v>
      </c>
    </row>
    <row r="27" spans="2:2">
      <c r="B27" s="14" t="s">
        <v>88</v>
      </c>
    </row>
    <row r="28" spans="2:2">
      <c r="B28" s="14" t="s">
        <v>89</v>
      </c>
    </row>
    <row r="29" spans="2:2">
      <c r="B29" s="14" t="s">
        <v>90</v>
      </c>
    </row>
  </sheetData>
  <customSheetViews>
    <customSheetView guid="{AF9B499A-CFA5-4E76-B3DA-A02CB2931756}">
      <selection activeCell="B11" sqref="B11"/>
    </customSheetView>
    <customSheetView guid="{84AD1FC9-1D54-4CF5-8568-C97DE11A5CD2}">
      <selection activeCell="F4" sqref="F4"/>
    </customSheetView>
    <customSheetView guid="{2FF1250F-24F0-45EB-B0FF-E663C210EB95}">
      <selection activeCell="F4" sqref="F4"/>
    </customSheetView>
    <customSheetView guid="{56AF3BB6-958F-BF40-8163-F038875C20D8}">
      <selection activeCell="F4" sqref="F4"/>
    </customSheetView>
    <customSheetView guid="{7ED021FD-8147-EA42-B54F-8D7F27448679}">
      <selection activeCell="F4" sqref="F4"/>
    </customSheetView>
  </customSheetViews>
  <mergeCells count="1">
    <mergeCell ref="F2:J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baseColWidth="10" defaultColWidth="8.83203125" defaultRowHeight="13" x14ac:dyDescent="0"/>
  <cols>
    <col min="1" max="1" width="8.83203125" style="14"/>
    <col min="2" max="2" width="9.1640625" style="14" bestFit="1" customWidth="1"/>
    <col min="3" max="3" width="20.5" style="14" bestFit="1" customWidth="1"/>
    <col min="4" max="4" width="8.83203125" style="14"/>
    <col min="5" max="5" width="18.83203125" style="14" bestFit="1" customWidth="1"/>
    <col min="6" max="16384" width="8.83203125" style="14"/>
  </cols>
  <sheetData>
    <row r="1" spans="1:3">
      <c r="A1" s="13" t="s">
        <v>157</v>
      </c>
    </row>
    <row r="2" spans="1:3">
      <c r="A2" s="13"/>
    </row>
    <row r="4" spans="1:3">
      <c r="A4" s="14" t="s">
        <v>159</v>
      </c>
    </row>
    <row r="6" spans="1:3">
      <c r="A6" s="23" t="s">
        <v>116</v>
      </c>
      <c r="B6" s="46">
        <v>30</v>
      </c>
      <c r="C6" s="14" t="s">
        <v>118</v>
      </c>
    </row>
    <row r="7" spans="1:3">
      <c r="A7" s="23" t="s">
        <v>117</v>
      </c>
      <c r="B7" s="46">
        <v>20</v>
      </c>
      <c r="C7" s="14" t="s">
        <v>119</v>
      </c>
    </row>
    <row r="8" spans="1:3">
      <c r="A8" s="23" t="s">
        <v>158</v>
      </c>
      <c r="B8" s="46">
        <v>34</v>
      </c>
      <c r="C8" s="14" t="s">
        <v>121</v>
      </c>
    </row>
    <row r="10" spans="1:3">
      <c r="B10" s="14">
        <f>B6*B7</f>
        <v>600</v>
      </c>
      <c r="C10" s="14" t="s">
        <v>120</v>
      </c>
    </row>
    <row r="11" spans="1:3">
      <c r="A11" s="23" t="s">
        <v>122</v>
      </c>
      <c r="B11" s="45">
        <f>B10/B8</f>
        <v>17.647058823529413</v>
      </c>
      <c r="C11" s="14" t="s">
        <v>123</v>
      </c>
    </row>
  </sheetData>
  <customSheetViews>
    <customSheetView guid="{AF9B499A-CFA5-4E76-B3DA-A02CB2931756}">
      <selection activeCell="C12" sqref="C12"/>
    </customSheetView>
    <customSheetView guid="{84AD1FC9-1D54-4CF5-8568-C97DE11A5CD2}">
      <selection activeCell="C6" sqref="C6"/>
    </customSheetView>
    <customSheetView guid="{2FF1250F-24F0-45EB-B0FF-E663C210EB95}">
      <selection activeCell="C6" sqref="C6"/>
    </customSheetView>
    <customSheetView guid="{56AF3BB6-958F-BF40-8163-F038875C20D8}">
      <selection activeCell="C6" sqref="C6"/>
    </customSheetView>
    <customSheetView guid="{7ED021FD-8147-EA42-B54F-8D7F27448679}">
      <selection activeCell="C6" sqref="C6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baseColWidth="10" defaultColWidth="8.83203125" defaultRowHeight="13" x14ac:dyDescent="0"/>
  <cols>
    <col min="1" max="1" width="8.83203125" style="14"/>
    <col min="2" max="2" width="15" style="14" bestFit="1" customWidth="1"/>
    <col min="3" max="3" width="12.5" style="14" bestFit="1" customWidth="1"/>
    <col min="4" max="4" width="11.5" style="14" bestFit="1" customWidth="1"/>
    <col min="5" max="16384" width="8.83203125" style="14"/>
  </cols>
  <sheetData>
    <row r="1" spans="1:3">
      <c r="A1" s="13" t="s">
        <v>160</v>
      </c>
    </row>
    <row r="3" spans="1:3">
      <c r="A3" s="14" t="s">
        <v>91</v>
      </c>
    </row>
    <row r="4" spans="1:3">
      <c r="B4" s="14" t="s">
        <v>161</v>
      </c>
    </row>
    <row r="6" spans="1:3">
      <c r="A6" s="14" t="s">
        <v>92</v>
      </c>
    </row>
    <row r="7" spans="1:3">
      <c r="B7" s="14" t="s">
        <v>162</v>
      </c>
    </row>
    <row r="9" spans="1:3">
      <c r="A9" s="14" t="s">
        <v>93</v>
      </c>
    </row>
    <row r="10" spans="1:3">
      <c r="B10" s="14" t="s">
        <v>163</v>
      </c>
    </row>
    <row r="12" spans="1:3">
      <c r="A12" s="14" t="s">
        <v>94</v>
      </c>
    </row>
    <row r="13" spans="1:3">
      <c r="B13" s="14" t="s">
        <v>164</v>
      </c>
      <c r="C13" s="24"/>
    </row>
    <row r="14" spans="1:3">
      <c r="C14" s="24"/>
    </row>
    <row r="15" spans="1:3">
      <c r="A15" s="14" t="s">
        <v>95</v>
      </c>
    </row>
    <row r="16" spans="1:3">
      <c r="B16" s="14" t="s">
        <v>96</v>
      </c>
    </row>
    <row r="17" spans="2:4">
      <c r="B17" s="24" t="s">
        <v>165</v>
      </c>
    </row>
    <row r="18" spans="2:4">
      <c r="B18" s="24" t="s">
        <v>166</v>
      </c>
    </row>
    <row r="20" spans="2:4">
      <c r="B20" s="47"/>
    </row>
    <row r="21" spans="2:4">
      <c r="B21" s="47"/>
    </row>
    <row r="22" spans="2:4">
      <c r="D22" s="48"/>
    </row>
    <row r="24" spans="2:4">
      <c r="C24" s="25"/>
    </row>
    <row r="26" spans="2:4">
      <c r="C26" s="25"/>
    </row>
    <row r="27" spans="2:4">
      <c r="C27" s="30"/>
    </row>
    <row r="28" spans="2:4">
      <c r="C28" s="30"/>
    </row>
  </sheetData>
  <customSheetViews>
    <customSheetView guid="{AF9B499A-CFA5-4E76-B3DA-A02CB2931756}">
      <selection activeCell="H6" sqref="H6"/>
    </customSheetView>
    <customSheetView guid="{84AD1FC9-1D54-4CF5-8568-C97DE11A5CD2}"/>
    <customSheetView guid="{2FF1250F-24F0-45EB-B0FF-E663C210EB95}"/>
    <customSheetView guid="{56AF3BB6-958F-BF40-8163-F038875C20D8}"/>
    <customSheetView guid="{7ED021FD-8147-EA42-B54F-8D7F27448679}"/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baseColWidth="10" defaultColWidth="8.83203125" defaultRowHeight="13" x14ac:dyDescent="0"/>
  <cols>
    <col min="1" max="1" width="18.5" style="14" customWidth="1"/>
    <col min="2" max="2" width="19.83203125" style="14" bestFit="1" customWidth="1"/>
    <col min="3" max="16384" width="8.83203125" style="14"/>
  </cols>
  <sheetData>
    <row r="1" spans="1:2">
      <c r="A1" s="13" t="s">
        <v>167</v>
      </c>
    </row>
    <row r="2" spans="1:2">
      <c r="A2" s="13"/>
    </row>
    <row r="3" spans="1:2">
      <c r="A3" s="49" t="s">
        <v>97</v>
      </c>
      <c r="B3" s="49" t="s">
        <v>98</v>
      </c>
    </row>
    <row r="4" spans="1:2">
      <c r="A4" s="47">
        <v>600</v>
      </c>
      <c r="B4" s="50">
        <v>500</v>
      </c>
    </row>
    <row r="5" spans="1:2">
      <c r="A5" s="47">
        <v>400</v>
      </c>
      <c r="B5" s="50">
        <v>1200</v>
      </c>
    </row>
    <row r="7" spans="1:2">
      <c r="A7" s="14" t="s">
        <v>168</v>
      </c>
      <c r="B7" s="45">
        <f>(B5-B4)/(A5-A4)</f>
        <v>-3.5</v>
      </c>
    </row>
    <row r="8" spans="1:2">
      <c r="A8" s="14" t="s">
        <v>169</v>
      </c>
      <c r="B8" s="45">
        <f>B4-B7*A4</f>
        <v>2600</v>
      </c>
    </row>
    <row r="10" spans="1:2">
      <c r="A10" s="14" t="s">
        <v>188</v>
      </c>
      <c r="B10" s="24" t="s">
        <v>99</v>
      </c>
    </row>
    <row r="11" spans="1:2">
      <c r="B11" s="24" t="s">
        <v>170</v>
      </c>
    </row>
    <row r="12" spans="1:2">
      <c r="B12" s="26" t="s">
        <v>171</v>
      </c>
    </row>
    <row r="14" spans="1:2">
      <c r="A14" s="14" t="s">
        <v>187</v>
      </c>
    </row>
    <row r="15" spans="1:2">
      <c r="A15" s="14" t="s">
        <v>172</v>
      </c>
    </row>
    <row r="16" spans="1:2">
      <c r="A16" s="14" t="s">
        <v>189</v>
      </c>
    </row>
    <row r="17" spans="1:1">
      <c r="A17" s="14" t="s">
        <v>173</v>
      </c>
    </row>
  </sheetData>
  <customSheetViews>
    <customSheetView guid="{AF9B499A-CFA5-4E76-B3DA-A02CB2931756}">
      <selection activeCell="E14" sqref="E14"/>
    </customSheetView>
    <customSheetView guid="{84AD1FC9-1D54-4CF5-8568-C97DE11A5CD2}" topLeftCell="A15">
      <selection activeCell="A29" sqref="A29"/>
    </customSheetView>
    <customSheetView guid="{2FF1250F-24F0-45EB-B0FF-E663C210EB95}" topLeftCell="A3">
      <selection activeCell="F34" sqref="F34"/>
    </customSheetView>
    <customSheetView guid="{56AF3BB6-958F-BF40-8163-F038875C20D8}" topLeftCell="A15">
      <selection activeCell="F34" sqref="F34"/>
    </customSheetView>
    <customSheetView guid="{7ED021FD-8147-EA42-B54F-8D7F27448679}" topLeftCell="A15">
      <selection activeCell="A29" sqref="A29"/>
    </customSheetView>
  </customSheetView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3" x14ac:dyDescent="0"/>
  <cols>
    <col min="1" max="16384" width="8.83203125" style="14"/>
  </cols>
  <sheetData>
    <row r="1" spans="1:1">
      <c r="A1" s="13" t="s">
        <v>175</v>
      </c>
    </row>
    <row r="3" spans="1:1">
      <c r="A3" s="14" t="s">
        <v>126</v>
      </c>
    </row>
    <row r="4" spans="1:1">
      <c r="A4" s="14" t="s">
        <v>128</v>
      </c>
    </row>
    <row r="5" spans="1:1">
      <c r="A5" s="14" t="s">
        <v>127</v>
      </c>
    </row>
    <row r="6" spans="1:1">
      <c r="A6" s="14" t="s">
        <v>129</v>
      </c>
    </row>
    <row r="7" spans="1:1">
      <c r="A7" s="14" t="s">
        <v>130</v>
      </c>
    </row>
    <row r="9" spans="1:1">
      <c r="A9" s="14" t="s">
        <v>132</v>
      </c>
    </row>
    <row r="10" spans="1:1">
      <c r="A10" s="14" t="s">
        <v>131</v>
      </c>
    </row>
  </sheetData>
  <customSheetViews>
    <customSheetView guid="{AF9B499A-CFA5-4E76-B3DA-A02CB2931756}">
      <selection activeCell="F19" sqref="F19"/>
    </customSheetView>
    <customSheetView guid="{84AD1FC9-1D54-4CF5-8568-C97DE11A5CD2}" scale="120">
      <selection activeCell="F7" sqref="F7"/>
    </customSheetView>
    <customSheetView guid="{2FF1250F-24F0-45EB-B0FF-E663C210EB95}" scale="120"/>
    <customSheetView guid="{56AF3BB6-958F-BF40-8163-F038875C20D8}" scale="120"/>
    <customSheetView guid="{7ED021FD-8147-EA42-B54F-8D7F27448679}" scale="120">
      <selection activeCell="F7" sqref="F7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baseColWidth="10" defaultColWidth="8.83203125" defaultRowHeight="13" x14ac:dyDescent="0"/>
  <cols>
    <col min="1" max="16384" width="8.83203125" style="14"/>
  </cols>
  <sheetData>
    <row r="1" spans="1:1">
      <c r="A1" s="13" t="s">
        <v>176</v>
      </c>
    </row>
    <row r="3" spans="1:1">
      <c r="A3" s="14" t="s">
        <v>20</v>
      </c>
    </row>
    <row r="4" spans="1:1">
      <c r="A4" s="14" t="s">
        <v>21</v>
      </c>
    </row>
    <row r="5" spans="1:1">
      <c r="A5" s="14" t="s">
        <v>138</v>
      </c>
    </row>
    <row r="6" spans="1:1">
      <c r="A6" s="14" t="s">
        <v>22</v>
      </c>
    </row>
    <row r="7" spans="1:1">
      <c r="A7" s="14" t="s">
        <v>23</v>
      </c>
    </row>
    <row r="8" spans="1:1">
      <c r="A8" s="14" t="s">
        <v>139</v>
      </c>
    </row>
    <row r="9" spans="1:1">
      <c r="A9" s="14" t="s">
        <v>140</v>
      </c>
    </row>
    <row r="11" spans="1:1">
      <c r="A11" s="14" t="s">
        <v>24</v>
      </c>
    </row>
    <row r="12" spans="1:1">
      <c r="A12" s="14" t="s">
        <v>124</v>
      </c>
    </row>
    <row r="13" spans="1:1">
      <c r="A13" s="14" t="s">
        <v>125</v>
      </c>
    </row>
    <row r="14" spans="1:1">
      <c r="A14" s="14" t="s">
        <v>25</v>
      </c>
    </row>
  </sheetData>
  <customSheetViews>
    <customSheetView guid="{AF9B499A-CFA5-4E76-B3DA-A02CB2931756}" scale="120"/>
    <customSheetView guid="{84AD1FC9-1D54-4CF5-8568-C97DE11A5CD2}" scale="120"/>
    <customSheetView guid="{2FF1250F-24F0-45EB-B0FF-E663C210EB95}" scale="120">
      <selection activeCell="D16" sqref="D16"/>
    </customSheetView>
    <customSheetView guid="{56AF3BB6-958F-BF40-8163-F038875C20D8}" scale="120"/>
    <customSheetView guid="{7ED021FD-8147-EA42-B54F-8D7F27448679}" scale="120"/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8.83203125" defaultRowHeight="13" x14ac:dyDescent="0"/>
  <cols>
    <col min="1" max="16384" width="8.83203125" style="14"/>
  </cols>
  <sheetData>
    <row r="1" spans="1:1">
      <c r="A1" s="13" t="s">
        <v>177</v>
      </c>
    </row>
    <row r="3" spans="1:1">
      <c r="A3" s="14" t="s">
        <v>31</v>
      </c>
    </row>
    <row r="4" spans="1:1">
      <c r="A4" s="14" t="s">
        <v>26</v>
      </c>
    </row>
    <row r="5" spans="1:1">
      <c r="A5" s="14" t="s">
        <v>27</v>
      </c>
    </row>
    <row r="6" spans="1:1">
      <c r="A6" s="14" t="s">
        <v>28</v>
      </c>
    </row>
    <row r="7" spans="1:1">
      <c r="A7" s="14" t="s">
        <v>141</v>
      </c>
    </row>
    <row r="9" spans="1:1">
      <c r="A9" s="14" t="s">
        <v>29</v>
      </c>
    </row>
    <row r="10" spans="1:1">
      <c r="A10" s="14" t="s">
        <v>142</v>
      </c>
    </row>
    <row r="11" spans="1:1">
      <c r="A11" s="14" t="s">
        <v>30</v>
      </c>
    </row>
    <row r="12" spans="1:1">
      <c r="A12" s="14" t="s">
        <v>143</v>
      </c>
    </row>
  </sheetData>
  <customSheetViews>
    <customSheetView guid="{AF9B499A-CFA5-4E76-B3DA-A02CB2931756}">
      <selection activeCell="B13" sqref="B13"/>
    </customSheetView>
    <customSheetView guid="{84AD1FC9-1D54-4CF5-8568-C97DE11A5CD2}"/>
    <customSheetView guid="{2FF1250F-24F0-45EB-B0FF-E663C210EB95}"/>
    <customSheetView guid="{56AF3BB6-958F-BF40-8163-F038875C20D8}"/>
    <customSheetView guid="{7ED021FD-8147-EA42-B54F-8D7F27448679}"/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/>
  </sheetViews>
  <sheetFormatPr baseColWidth="10" defaultColWidth="8.83203125" defaultRowHeight="13" x14ac:dyDescent="0"/>
  <cols>
    <col min="1" max="1" width="12.6640625" style="14" customWidth="1"/>
    <col min="2" max="3" width="10.83203125" style="14" bestFit="1" customWidth="1"/>
    <col min="4" max="4" width="17.5" style="14" bestFit="1" customWidth="1"/>
    <col min="5" max="5" width="10.83203125" style="14" bestFit="1" customWidth="1"/>
    <col min="6" max="6" width="8.1640625" style="14" bestFit="1" customWidth="1"/>
    <col min="7" max="7" width="12.6640625" style="14" customWidth="1"/>
    <col min="8" max="8" width="12.33203125" style="14" bestFit="1" customWidth="1"/>
    <col min="9" max="16384" width="8.83203125" style="14"/>
  </cols>
  <sheetData>
    <row r="1" spans="1:8">
      <c r="A1" s="13" t="s">
        <v>181</v>
      </c>
    </row>
    <row r="3" spans="1:8" ht="14" thickBot="1">
      <c r="A3" s="15" t="s">
        <v>0</v>
      </c>
      <c r="B3" s="15" t="s">
        <v>1</v>
      </c>
      <c r="C3" s="15" t="s">
        <v>2</v>
      </c>
      <c r="D3" s="16" t="s">
        <v>3</v>
      </c>
      <c r="E3" s="15" t="s">
        <v>4</v>
      </c>
      <c r="F3" s="15" t="s">
        <v>5</v>
      </c>
      <c r="G3" s="15" t="s">
        <v>6</v>
      </c>
      <c r="H3" s="17" t="s">
        <v>7</v>
      </c>
    </row>
    <row r="4" spans="1:8" ht="14" thickTop="1">
      <c r="A4" s="14">
        <v>10001</v>
      </c>
      <c r="B4" s="14" t="s">
        <v>8</v>
      </c>
      <c r="C4" s="14" t="s">
        <v>9</v>
      </c>
      <c r="D4" s="18">
        <v>93816545</v>
      </c>
      <c r="E4" s="14" t="s">
        <v>10</v>
      </c>
      <c r="F4" s="19">
        <v>20.190000000000001</v>
      </c>
      <c r="G4" s="14" t="s">
        <v>11</v>
      </c>
      <c r="H4" s="20">
        <v>0.92986111111111114</v>
      </c>
    </row>
    <row r="6" spans="1:8">
      <c r="A6" s="14" t="s">
        <v>35</v>
      </c>
      <c r="B6" s="14" t="s">
        <v>32</v>
      </c>
      <c r="C6" s="14" t="s">
        <v>32</v>
      </c>
      <c r="D6" s="14" t="s">
        <v>35</v>
      </c>
      <c r="E6" s="14" t="s">
        <v>32</v>
      </c>
      <c r="F6" s="14" t="s">
        <v>34</v>
      </c>
      <c r="G6" s="14" t="s">
        <v>32</v>
      </c>
      <c r="H6" s="14" t="s">
        <v>33</v>
      </c>
    </row>
  </sheetData>
  <customSheetViews>
    <customSheetView guid="{AF9B499A-CFA5-4E76-B3DA-A02CB2931756}">
      <pageSetup orientation="portrait" verticalDpi="0"/>
    </customSheetView>
    <customSheetView guid="{84AD1FC9-1D54-4CF5-8568-C97DE11A5CD2}" topLeftCell="A3">
      <selection activeCell="C12" sqref="C12"/>
      <pageSetup orientation="portrait" verticalDpi="0"/>
    </customSheetView>
    <customSheetView guid="{2FF1250F-24F0-45EB-B0FF-E663C210EB95}" showPageBreaks="1" topLeftCell="A3">
      <selection activeCell="C12" sqref="C12"/>
      <pageSetup orientation="portrait" verticalDpi="0"/>
    </customSheetView>
    <customSheetView guid="{56AF3BB6-958F-BF40-8163-F038875C20D8}" topLeftCell="A3">
      <selection activeCell="C12" sqref="C12"/>
      <pageSetup orientation="portrait" verticalDpi="0"/>
    </customSheetView>
    <customSheetView guid="{7ED021FD-8147-EA42-B54F-8D7F27448679}" topLeftCell="A3">
      <selection activeCell="C12" sqref="C12"/>
      <pageSetup orientation="portrait" verticalDpi="0"/>
    </customSheetView>
  </customSheetViews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baseColWidth="10" defaultColWidth="8.83203125" defaultRowHeight="13" x14ac:dyDescent="0"/>
  <cols>
    <col min="1" max="1" width="11" style="14" bestFit="1" customWidth="1"/>
    <col min="2" max="2" width="11.5" style="14" bestFit="1" customWidth="1"/>
    <col min="3" max="3" width="20.6640625" style="14" bestFit="1" customWidth="1"/>
    <col min="4" max="4" width="16.6640625" style="14" bestFit="1" customWidth="1"/>
    <col min="5" max="5" width="18.5" style="14" bestFit="1" customWidth="1"/>
    <col min="6" max="6" width="10" style="14" bestFit="1" customWidth="1"/>
    <col min="7" max="16384" width="8.83203125" style="14"/>
  </cols>
  <sheetData>
    <row r="1" spans="1:6">
      <c r="A1" s="13" t="s">
        <v>180</v>
      </c>
    </row>
    <row r="3" spans="1:6">
      <c r="A3" s="1" t="s">
        <v>12</v>
      </c>
      <c r="B3" s="1" t="s">
        <v>13</v>
      </c>
      <c r="C3" s="1" t="s">
        <v>14</v>
      </c>
      <c r="D3" s="2" t="s">
        <v>15</v>
      </c>
      <c r="E3" s="3" t="s">
        <v>16</v>
      </c>
      <c r="F3" s="1" t="s">
        <v>17</v>
      </c>
    </row>
    <row r="4" spans="1:6">
      <c r="A4" s="4" t="s">
        <v>18</v>
      </c>
      <c r="B4" s="4">
        <v>725</v>
      </c>
      <c r="C4" s="4">
        <v>20</v>
      </c>
      <c r="D4" s="5">
        <v>11320</v>
      </c>
      <c r="E4" s="6">
        <v>0.25</v>
      </c>
      <c r="F4" s="4" t="s">
        <v>19</v>
      </c>
    </row>
    <row r="6" spans="1:6">
      <c r="A6" s="14" t="s">
        <v>32</v>
      </c>
      <c r="B6" s="14" t="s">
        <v>33</v>
      </c>
      <c r="C6" s="14" t="s">
        <v>34</v>
      </c>
      <c r="D6" s="14" t="s">
        <v>34</v>
      </c>
      <c r="E6" s="14" t="s">
        <v>34</v>
      </c>
      <c r="F6" s="14" t="s">
        <v>32</v>
      </c>
    </row>
  </sheetData>
  <customSheetViews>
    <customSheetView guid="{AF9B499A-CFA5-4E76-B3DA-A02CB2931756}" showPageBreaks="1">
      <pageSetup orientation="portrait" verticalDpi="200"/>
    </customSheetView>
    <customSheetView guid="{84AD1FC9-1D54-4CF5-8568-C97DE11A5CD2}" showPageBreaks="1" view="pageLayout">
      <selection activeCell="E7" sqref="E7"/>
      <pageSetup orientation="portrait" verticalDpi="0"/>
    </customSheetView>
    <customSheetView guid="{2FF1250F-24F0-45EB-B0FF-E663C210EB95}" showPageBreaks="1" view="pageLayout">
      <selection activeCell="E7" sqref="E7"/>
      <pageSetup orientation="portrait" verticalDpi="0"/>
    </customSheetView>
    <customSheetView guid="{56AF3BB6-958F-BF40-8163-F038875C20D8}" showPageBreaks="1" view="pageLayout">
      <selection activeCell="E7" sqref="E7"/>
      <pageSetup orientation="portrait" verticalDpi="0"/>
    </customSheetView>
    <customSheetView guid="{7ED021FD-8147-EA42-B54F-8D7F27448679}" showPageBreaks="1" view="pageLayout">
      <selection activeCell="C6" sqref="C6"/>
      <pageSetup orientation="portrait" verticalDpi="0"/>
    </customSheetView>
  </customSheetViews>
  <phoneticPr fontId="4" type="noConversion"/>
  <pageMargins left="0.7" right="0.7" top="0.75" bottom="0.75" header="0.3" footer="0.3"/>
  <pageSetup orientation="portrait" verticalDpi="2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baseColWidth="10" defaultColWidth="16" defaultRowHeight="13" x14ac:dyDescent="0"/>
  <cols>
    <col min="1" max="2" width="15.1640625" style="14" bestFit="1" customWidth="1"/>
    <col min="3" max="3" width="13.1640625" style="14" bestFit="1" customWidth="1"/>
    <col min="4" max="4" width="12.6640625" style="14" bestFit="1" customWidth="1"/>
    <col min="5" max="5" width="10.5" style="14" bestFit="1" customWidth="1"/>
    <col min="6" max="6" width="11.6640625" style="14" bestFit="1" customWidth="1"/>
    <col min="7" max="16384" width="16" style="14"/>
  </cols>
  <sheetData>
    <row r="1" spans="1:6">
      <c r="A1" s="13" t="s">
        <v>179</v>
      </c>
    </row>
    <row r="3" spans="1:6">
      <c r="A3" s="7" t="s">
        <v>144</v>
      </c>
      <c r="B3" s="7" t="s">
        <v>145</v>
      </c>
      <c r="C3" s="7" t="s">
        <v>146</v>
      </c>
      <c r="D3" s="8" t="s">
        <v>147</v>
      </c>
      <c r="E3" s="7" t="s">
        <v>148</v>
      </c>
      <c r="F3" s="7" t="s">
        <v>149</v>
      </c>
    </row>
    <row r="4" spans="1:6">
      <c r="A4" s="9">
        <v>130000</v>
      </c>
      <c r="B4" s="10">
        <v>22</v>
      </c>
      <c r="C4" s="10" t="s">
        <v>150</v>
      </c>
      <c r="D4" s="11">
        <v>60700</v>
      </c>
      <c r="E4" s="10">
        <v>300</v>
      </c>
      <c r="F4" s="12">
        <v>3</v>
      </c>
    </row>
    <row r="6" spans="1:6">
      <c r="A6" s="14" t="s">
        <v>34</v>
      </c>
      <c r="B6" s="14" t="s">
        <v>32</v>
      </c>
      <c r="C6" s="14" t="s">
        <v>32</v>
      </c>
      <c r="D6" s="14" t="s">
        <v>34</v>
      </c>
      <c r="E6" s="14" t="s">
        <v>34</v>
      </c>
      <c r="F6" s="14" t="s">
        <v>35</v>
      </c>
    </row>
  </sheetData>
  <customSheetViews>
    <customSheetView guid="{AF9B499A-CFA5-4E76-B3DA-A02CB2931756}"/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/>
  </sheetViews>
  <sheetFormatPr baseColWidth="10" defaultColWidth="8.83203125" defaultRowHeight="13" x14ac:dyDescent="0"/>
  <cols>
    <col min="1" max="1" width="13.6640625" style="14" customWidth="1"/>
    <col min="2" max="2" width="5.5" style="14" bestFit="1" customWidth="1"/>
    <col min="3" max="3" width="10.83203125" style="14" bestFit="1" customWidth="1"/>
    <col min="4" max="4" width="10.5" style="14" bestFit="1" customWidth="1"/>
    <col min="5" max="5" width="9.33203125" style="14" bestFit="1" customWidth="1"/>
    <col min="6" max="6" width="9.5" style="14" bestFit="1" customWidth="1"/>
    <col min="7" max="16384" width="8.83203125" style="14"/>
  </cols>
  <sheetData>
    <row r="1" spans="1:6">
      <c r="A1" s="13" t="s">
        <v>178</v>
      </c>
    </row>
    <row r="2" spans="1:6" s="21" customFormat="1"/>
    <row r="3" spans="1:6" ht="39">
      <c r="A3" s="22" t="s">
        <v>36</v>
      </c>
      <c r="B3" s="22" t="s">
        <v>37</v>
      </c>
      <c r="C3" s="22" t="s">
        <v>38</v>
      </c>
      <c r="D3" s="22" t="s">
        <v>39</v>
      </c>
      <c r="E3" s="22" t="s">
        <v>40</v>
      </c>
      <c r="F3" s="22" t="s">
        <v>41</v>
      </c>
    </row>
    <row r="5" spans="1:6">
      <c r="A5" s="14" t="s">
        <v>32</v>
      </c>
      <c r="B5" s="14" t="s">
        <v>34</v>
      </c>
      <c r="C5" s="14" t="s">
        <v>32</v>
      </c>
      <c r="D5" s="14" t="s">
        <v>34</v>
      </c>
      <c r="E5" s="14" t="s">
        <v>35</v>
      </c>
      <c r="F5" s="14" t="s">
        <v>35</v>
      </c>
    </row>
  </sheetData>
  <customSheetViews>
    <customSheetView guid="{AF9B499A-CFA5-4E76-B3DA-A02CB2931756}"/>
    <customSheetView guid="{84AD1FC9-1D54-4CF5-8568-C97DE11A5CD2}"/>
    <customSheetView guid="{2FF1250F-24F0-45EB-B0FF-E663C210EB95}"/>
    <customSheetView guid="{56AF3BB6-958F-BF40-8163-F038875C20D8}"/>
    <customSheetView guid="{7ED021FD-8147-EA42-B54F-8D7F27448679}"/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baseColWidth="10" defaultColWidth="8.83203125" defaultRowHeight="13" x14ac:dyDescent="0"/>
  <cols>
    <col min="1" max="1" width="6.33203125" style="14" customWidth="1"/>
    <col min="2" max="2" width="18.5" style="14" bestFit="1" customWidth="1"/>
    <col min="3" max="3" width="13.1640625" style="14" bestFit="1" customWidth="1"/>
    <col min="4" max="16384" width="8.83203125" style="14"/>
  </cols>
  <sheetData>
    <row r="1" spans="1:4">
      <c r="A1" s="13" t="s">
        <v>151</v>
      </c>
    </row>
    <row r="2" spans="1:4">
      <c r="A2" s="13"/>
    </row>
    <row r="3" spans="1:4">
      <c r="A3" s="14" t="s">
        <v>42</v>
      </c>
    </row>
    <row r="5" spans="1:4">
      <c r="A5" s="23" t="s">
        <v>43</v>
      </c>
      <c r="B5" s="26">
        <v>367</v>
      </c>
      <c r="D5" s="14" t="s">
        <v>44</v>
      </c>
    </row>
    <row r="7" spans="1:4">
      <c r="B7" s="27">
        <v>1300</v>
      </c>
      <c r="D7" s="14" t="s">
        <v>45</v>
      </c>
    </row>
    <row r="9" spans="1:4">
      <c r="B9" s="27">
        <v>0.11600000000000001</v>
      </c>
      <c r="D9" s="14" t="s">
        <v>46</v>
      </c>
    </row>
    <row r="12" spans="1:4">
      <c r="A12" s="23" t="s">
        <v>47</v>
      </c>
      <c r="B12" s="23" t="s">
        <v>48</v>
      </c>
      <c r="C12" s="14">
        <v>32</v>
      </c>
      <c r="D12" s="18" t="s">
        <v>51</v>
      </c>
    </row>
    <row r="13" spans="1:4">
      <c r="B13" s="23"/>
    </row>
    <row r="14" spans="1:4">
      <c r="B14" s="23" t="s">
        <v>49</v>
      </c>
      <c r="C14" s="14">
        <v>16</v>
      </c>
      <c r="D14" s="14" t="s">
        <v>52</v>
      </c>
    </row>
    <row r="15" spans="1:4">
      <c r="B15" s="23"/>
    </row>
    <row r="16" spans="1:4">
      <c r="B16" s="23" t="s">
        <v>50</v>
      </c>
      <c r="C16" s="25">
        <v>150000</v>
      </c>
    </row>
    <row r="17" spans="2:3" ht="14" thickBot="1">
      <c r="B17" s="23"/>
    </row>
    <row r="18" spans="2:3" ht="14" thickBot="1">
      <c r="B18" s="23" t="s">
        <v>53</v>
      </c>
      <c r="C18" s="28">
        <f>-17732+367*C12+1300*C14+0.116*C16</f>
        <v>32212</v>
      </c>
    </row>
  </sheetData>
  <customSheetViews>
    <customSheetView guid="{AF9B499A-CFA5-4E76-B3DA-A02CB2931756}">
      <selection activeCell="B7" sqref="B7"/>
    </customSheetView>
    <customSheetView guid="{84AD1FC9-1D54-4CF5-8568-C97DE11A5CD2}" topLeftCell="A3">
      <selection activeCell="A3" sqref="A3"/>
    </customSheetView>
    <customSheetView guid="{2FF1250F-24F0-45EB-B0FF-E663C210EB95}" topLeftCell="A3">
      <selection activeCell="A24" sqref="A24"/>
    </customSheetView>
    <customSheetView guid="{56AF3BB6-958F-BF40-8163-F038875C20D8}" topLeftCell="A3">
      <selection activeCell="A3" sqref="A3"/>
    </customSheetView>
    <customSheetView guid="{7ED021FD-8147-EA42-B54F-8D7F27448679}" topLeftCell="A3">
      <selection activeCell="A3" sqref="A3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 Ozluk</dc:creator>
  <cp:lastModifiedBy>Jim Evans</cp:lastModifiedBy>
  <dcterms:created xsi:type="dcterms:W3CDTF">2012-01-03T16:38:17Z</dcterms:created>
  <dcterms:modified xsi:type="dcterms:W3CDTF">2014-08-21T19:31:17Z</dcterms:modified>
</cp:coreProperties>
</file>